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<sst xmlns="http://schemas.openxmlformats.org/spreadsheetml/2006/main" count="907" uniqueCount="672">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</sst>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00"/>
    <numFmt numFmtId="174" formatCode="00"/>
    <numFmt numFmtId="175"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1" fontId="1" fillId="0" borderId="0" applyFill="0" applyBorder="0" applyAlignment="0" applyProtection="0"/>
    <xf numFmtId="169"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72"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73"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74"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73" fontId="24" fillId="0" borderId="14" xfId="0" applyNumberFormat="1" applyFont="1" applyFill="1" applyBorder="1" applyAlignment="1" applyProtection="1">
      <alignment horizontal="center" vertical="top"/>
      <protection locked="0"/>
    </xf>
    <xf numFmtId="175"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73" fontId="24" fillId="0" borderId="10" xfId="0" applyNumberFormat="1" applyFont="1" applyFill="1" applyBorder="1" applyAlignment="1" applyProtection="1">
      <alignment horizontal="center" vertical="center" wrapText="1"/>
      <protection/>
    </xf>
    <xf numFmtId="173"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211150</v>
      </c>
      <c r="D4" s="4">
        <v>208750</v>
      </c>
      <c r="E4" s="4">
        <v>208750</v>
      </c>
    </row>
    <row r="5" spans="1:5" ht="12.75">
      <c r="A5" s="8">
        <v>3</v>
      </c>
      <c r="B5" s="2" t="s">
        <v>11</v>
      </c>
      <c r="C5" s="4">
        <v>24130</v>
      </c>
      <c r="D5" s="4">
        <v>22430</v>
      </c>
      <c r="E5" s="4">
        <v>20950</v>
      </c>
    </row>
    <row r="6" spans="1:5" ht="12.75">
      <c r="A6" s="8">
        <v>4</v>
      </c>
      <c r="B6" s="2" t="s">
        <v>12</v>
      </c>
      <c r="C6" s="4">
        <v>51971</v>
      </c>
      <c r="D6" s="4">
        <v>49770</v>
      </c>
      <c r="E6" s="4">
        <v>47450</v>
      </c>
    </row>
    <row r="7" spans="1:5" ht="12.75">
      <c r="A7" s="8">
        <v>5</v>
      </c>
      <c r="B7" s="2" t="s">
        <v>13</v>
      </c>
      <c r="C7" s="4">
        <v>16100</v>
      </c>
      <c r="D7" s="4">
        <v>16900</v>
      </c>
      <c r="E7" s="4">
        <v>17300</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1553146</v>
      </c>
      <c r="D10" s="4">
        <v>1389850</v>
      </c>
      <c r="E10" s="4">
        <v>1392250</v>
      </c>
      <c r="G10" s="9"/>
    </row>
    <row r="11" spans="1:5" ht="12.75">
      <c r="A11" s="8">
        <v>9</v>
      </c>
      <c r="B11" s="2" t="s">
        <v>17</v>
      </c>
      <c r="C11" s="4">
        <v>1267940.38</v>
      </c>
      <c r="D11" s="4">
        <v>1267940.38</v>
      </c>
      <c r="E11" s="4">
        <v>1267940.38</v>
      </c>
    </row>
    <row r="12" spans="1:5" ht="12.75">
      <c r="A12" s="8">
        <v>10</v>
      </c>
      <c r="B12" s="2" t="s">
        <v>18</v>
      </c>
      <c r="C12" s="4">
        <v>1280147.79</v>
      </c>
      <c r="D12" s="4">
        <v>0</v>
      </c>
      <c r="E12" s="4">
        <v>0</v>
      </c>
    </row>
    <row r="13" spans="1:5" ht="12.75">
      <c r="A13" s="8">
        <v>11</v>
      </c>
      <c r="B13" s="2" t="s">
        <v>19</v>
      </c>
      <c r="C13" s="4">
        <v>1891587.27</v>
      </c>
      <c r="D13" s="4">
        <v>0</v>
      </c>
      <c r="E13" s="4">
        <v>0</v>
      </c>
    </row>
    <row r="14" spans="1:5" ht="25.5">
      <c r="A14" s="8">
        <v>12</v>
      </c>
      <c r="B14" s="2" t="s">
        <v>20</v>
      </c>
      <c r="C14" s="4">
        <v>1194019.52</v>
      </c>
      <c r="D14" s="4">
        <v>1194019.52</v>
      </c>
      <c r="E14" s="4">
        <v>1194019.52</v>
      </c>
    </row>
    <row r="15" spans="1:5" ht="25.5">
      <c r="A15" s="8">
        <v>13</v>
      </c>
      <c r="B15" s="2" t="s">
        <v>21</v>
      </c>
      <c r="C15" s="4">
        <v>1211515.68</v>
      </c>
      <c r="D15" s="4">
        <v>0</v>
      </c>
      <c r="E15" s="4">
        <v>0</v>
      </c>
    </row>
    <row r="16" spans="1:5" ht="12.75">
      <c r="A16" s="8">
        <v>14</v>
      </c>
      <c r="B16" s="2" t="s">
        <v>22</v>
      </c>
      <c r="C16" s="4">
        <v>1411175</v>
      </c>
      <c r="D16" s="4">
        <v>1340080</v>
      </c>
      <c r="E16" s="4">
        <v>1344800</v>
      </c>
    </row>
    <row r="17" spans="1:5" ht="25.5">
      <c r="A17" s="8">
        <v>15</v>
      </c>
      <c r="B17" s="2" t="s">
        <v>23</v>
      </c>
      <c r="C17" s="4">
        <v>30000</v>
      </c>
      <c r="D17" s="4">
        <v>27900</v>
      </c>
      <c r="E17" s="4">
        <v>27900</v>
      </c>
    </row>
    <row r="18" spans="1:5" ht="12.75">
      <c r="A18" s="8">
        <v>16</v>
      </c>
      <c r="B18" s="2" t="s">
        <v>24</v>
      </c>
      <c r="C18" s="4">
        <v>20000</v>
      </c>
      <c r="D18" s="4">
        <v>20000</v>
      </c>
      <c r="E18" s="4">
        <v>20000</v>
      </c>
    </row>
    <row r="19" spans="1:5" ht="12.75">
      <c r="A19" s="8">
        <v>17</v>
      </c>
      <c r="B19" s="2" t="s">
        <v>25</v>
      </c>
      <c r="C19" s="4">
        <v>0</v>
      </c>
      <c r="D19" s="4">
        <v>0</v>
      </c>
      <c r="E19" s="4">
        <v>0</v>
      </c>
    </row>
    <row r="20" spans="1:5" ht="38.25">
      <c r="A20" s="8">
        <v>18</v>
      </c>
      <c r="B20" s="2" t="s">
        <v>26</v>
      </c>
      <c r="C20" s="4">
        <v>0</v>
      </c>
      <c r="D20" s="4">
        <v>0</v>
      </c>
      <c r="E20" s="4">
        <v>0</v>
      </c>
    </row>
    <row r="21" spans="1:5" ht="12.75">
      <c r="A21" s="8">
        <v>19</v>
      </c>
      <c r="B21" s="2" t="s">
        <v>27</v>
      </c>
      <c r="C21" s="4">
        <v>1411175</v>
      </c>
      <c r="D21" s="4">
        <v>1340080</v>
      </c>
      <c r="E21" s="4">
        <v>1344800</v>
      </c>
    </row>
    <row r="22" spans="1:5" ht="12.75">
      <c r="A22" s="8">
        <v>20</v>
      </c>
      <c r="B22" s="2" t="s">
        <v>28</v>
      </c>
      <c r="C22" s="4">
        <v>250</v>
      </c>
      <c r="D22" s="4">
        <v>250</v>
      </c>
      <c r="E22" s="4">
        <v>250</v>
      </c>
    </row>
    <row r="23" spans="1:5" ht="12.75">
      <c r="A23" s="8">
        <v>21</v>
      </c>
      <c r="B23" s="2" t="s">
        <v>29</v>
      </c>
      <c r="C23" s="4">
        <v>0</v>
      </c>
      <c r="D23" s="4">
        <v>0</v>
      </c>
      <c r="E23" s="4">
        <v>0</v>
      </c>
    </row>
    <row r="24" spans="1:5" ht="12.75">
      <c r="A24" s="8">
        <v>22</v>
      </c>
      <c r="B24" s="2" t="s">
        <v>30</v>
      </c>
      <c r="C24" s="4">
        <v>5620040.9</v>
      </c>
      <c r="D24" s="4">
        <v>739000</v>
      </c>
      <c r="E24" s="4">
        <v>112000</v>
      </c>
    </row>
    <row r="25" spans="1:5" ht="12.75">
      <c r="A25" s="8">
        <v>23</v>
      </c>
      <c r="B25" s="2" t="s">
        <v>31</v>
      </c>
      <c r="C25" s="4">
        <v>164250</v>
      </c>
      <c r="D25" s="4">
        <v>9000</v>
      </c>
      <c r="E25" s="4">
        <v>9000</v>
      </c>
    </row>
    <row r="26" spans="1:5" ht="12.75">
      <c r="A26" s="8">
        <v>24</v>
      </c>
      <c r="B26" s="2" t="s">
        <v>32</v>
      </c>
      <c r="C26" s="4">
        <v>7195465.9</v>
      </c>
      <c r="D26" s="4">
        <v>2088080</v>
      </c>
      <c r="E26" s="4">
        <v>1465800</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0</v>
      </c>
      <c r="D29" s="4">
        <v>0</v>
      </c>
      <c r="E29" s="4">
        <v>0</v>
      </c>
    </row>
    <row r="30" spans="1:5" ht="12.75">
      <c r="A30" s="8">
        <v>28</v>
      </c>
      <c r="B30" s="2" t="s">
        <v>36</v>
      </c>
      <c r="C30" s="4">
        <v>653710.9</v>
      </c>
      <c r="D30" s="4">
        <v>0</v>
      </c>
      <c r="E30" s="4">
        <v>0</v>
      </c>
    </row>
    <row r="31" spans="1:5" ht="12.75">
      <c r="A31" s="8">
        <v>29</v>
      </c>
      <c r="B31" s="2" t="s">
        <v>37</v>
      </c>
      <c r="C31" s="4">
        <v>5884706.85</v>
      </c>
      <c r="D31" s="4">
        <v>0</v>
      </c>
      <c r="E31" s="4">
        <v>0</v>
      </c>
    </row>
    <row r="32" spans="1:5" ht="12.75">
      <c r="A32" s="8">
        <v>30</v>
      </c>
      <c r="B32" s="2" t="s">
        <v>38</v>
      </c>
      <c r="C32" s="4">
        <v>510977</v>
      </c>
      <c r="D32" s="4">
        <v>0</v>
      </c>
      <c r="E32" s="4">
        <v>0</v>
      </c>
    </row>
    <row r="33" spans="1:5" ht="12.75">
      <c r="A33" s="8">
        <v>31</v>
      </c>
      <c r="B33" s="2" t="s">
        <v>39</v>
      </c>
      <c r="C33" s="4">
        <v>142733.9</v>
      </c>
      <c r="D33" s="4">
        <v>0</v>
      </c>
      <c r="E33" s="4">
        <v>0</v>
      </c>
    </row>
    <row r="34" spans="1:5" ht="12.75">
      <c r="A34" s="8">
        <v>32</v>
      </c>
      <c r="B34" s="2" t="s">
        <v>40</v>
      </c>
      <c r="C34" s="4">
        <v>264665.95</v>
      </c>
      <c r="D34" s="4">
        <v>0</v>
      </c>
      <c r="E34" s="4">
        <v>0</v>
      </c>
    </row>
    <row r="35" spans="1:5" ht="12.75">
      <c r="A35" s="8">
        <v>33</v>
      </c>
      <c r="B35" s="2" t="s">
        <v>41</v>
      </c>
      <c r="C35" s="4">
        <v>908045.83</v>
      </c>
      <c r="D35" s="4">
        <v>0</v>
      </c>
      <c r="E35" s="4">
        <v>0</v>
      </c>
    </row>
    <row r="36" spans="1:5" ht="25.5">
      <c r="A36" s="8">
        <v>34</v>
      </c>
      <c r="B36" s="2" t="s">
        <v>42</v>
      </c>
      <c r="C36" s="4">
        <v>618319</v>
      </c>
      <c r="D36" s="4">
        <v>0</v>
      </c>
      <c r="E36" s="4">
        <v>0</v>
      </c>
    </row>
    <row r="37" spans="1:5" ht="12.75">
      <c r="A37" s="8">
        <v>35</v>
      </c>
      <c r="B37" s="2" t="s">
        <v>43</v>
      </c>
      <c r="C37" s="4">
        <v>276726.83</v>
      </c>
      <c r="D37" s="4">
        <v>0</v>
      </c>
      <c r="E37" s="4">
        <v>0</v>
      </c>
    </row>
    <row r="38" spans="1:5" ht="12.75">
      <c r="A38" s="8">
        <v>36</v>
      </c>
      <c r="B38" s="2" t="s">
        <v>44</v>
      </c>
      <c r="C38" s="4">
        <v>694531.54</v>
      </c>
      <c r="D38" s="4">
        <v>694531.54</v>
      </c>
      <c r="E38" s="4">
        <v>694531.54</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644265.86</v>
      </c>
      <c r="D42" s="4">
        <v>594495.86</v>
      </c>
      <c r="E42" s="4">
        <v>547045.86</v>
      </c>
    </row>
    <row r="43" spans="1:5" ht="12.75">
      <c r="A43" s="8">
        <v>41</v>
      </c>
      <c r="B43" s="2" t="s">
        <v>49</v>
      </c>
      <c r="C43" s="4">
        <v>692069.45</v>
      </c>
      <c r="D43" s="4">
        <v>0</v>
      </c>
      <c r="E43" s="4">
        <v>0</v>
      </c>
    </row>
    <row r="44" spans="1:5" ht="12.75">
      <c r="A44" s="8">
        <v>42</v>
      </c>
      <c r="B44" s="2" t="s">
        <v>50</v>
      </c>
      <c r="C44" s="4">
        <v>470128.69</v>
      </c>
      <c r="D44" s="4">
        <v>0</v>
      </c>
      <c r="E44" s="4">
        <v>0</v>
      </c>
    </row>
    <row r="45" spans="1:5" ht="12.75">
      <c r="A45" s="8">
        <v>43</v>
      </c>
      <c r="B45" s="2" t="s">
        <v>51</v>
      </c>
      <c r="C45" s="4">
        <v>95000.5</v>
      </c>
      <c r="D45" s="4">
        <v>0</v>
      </c>
      <c r="E45" s="4">
        <v>0</v>
      </c>
    </row>
    <row r="46" spans="1:5" ht="12.75">
      <c r="A46" s="8">
        <v>44</v>
      </c>
      <c r="B46" s="2" t="s">
        <v>52</v>
      </c>
      <c r="C46" s="4">
        <v>97852.51</v>
      </c>
      <c r="D46" s="4">
        <v>0</v>
      </c>
      <c r="E46" s="4">
        <v>0</v>
      </c>
    </row>
    <row r="47" spans="1:5" ht="12.75">
      <c r="A47" s="8">
        <v>45</v>
      </c>
      <c r="B47" s="2" t="s">
        <v>53</v>
      </c>
      <c r="C47" s="4">
        <v>29087.75</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3624820.81</v>
      </c>
      <c r="D51" s="4">
        <v>0</v>
      </c>
      <c r="E51" s="4">
        <v>0</v>
      </c>
    </row>
    <row r="52" spans="1:5" ht="12.75">
      <c r="A52" s="8">
        <v>50</v>
      </c>
      <c r="B52" s="2" t="s">
        <v>58</v>
      </c>
      <c r="C52" s="4">
        <v>0</v>
      </c>
      <c r="D52" s="4">
        <v>0</v>
      </c>
      <c r="E52" s="4">
        <v>0</v>
      </c>
    </row>
    <row r="53" spans="1:5" ht="12.75">
      <c r="A53" s="8">
        <v>51</v>
      </c>
      <c r="B53" s="2" t="s">
        <v>59</v>
      </c>
      <c r="C53" s="4">
        <v>320829</v>
      </c>
      <c r="D53" s="4">
        <v>320829</v>
      </c>
      <c r="E53" s="4">
        <v>320829</v>
      </c>
    </row>
    <row r="54" spans="1:5" ht="12.75">
      <c r="A54" s="8">
        <v>52</v>
      </c>
      <c r="B54" s="2" t="s">
        <v>60</v>
      </c>
      <c r="C54" s="4">
        <v>320829</v>
      </c>
      <c r="D54" s="4">
        <v>320829</v>
      </c>
      <c r="E54" s="4">
        <v>320829</v>
      </c>
    </row>
    <row r="55" spans="1:5" ht="12.75">
      <c r="A55" s="8">
        <v>53</v>
      </c>
      <c r="B55" s="2" t="s">
        <v>61</v>
      </c>
      <c r="C55" s="4">
        <v>0</v>
      </c>
      <c r="D55" s="4">
        <v>0</v>
      </c>
      <c r="E55" s="4">
        <v>0</v>
      </c>
    </row>
    <row r="56" spans="1:5" ht="12.75">
      <c r="A56" s="8">
        <v>54</v>
      </c>
      <c r="B56" s="2" t="s">
        <v>62</v>
      </c>
      <c r="C56" s="4">
        <v>8649.51</v>
      </c>
      <c r="D56" s="4">
        <v>7304.6</v>
      </c>
      <c r="E56" s="4">
        <v>7219.85</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660</v>
      </c>
      <c r="C4" s="108"/>
      <c r="D4" s="108"/>
      <c r="E4" s="108"/>
      <c r="F4" s="108"/>
      <c r="G4" s="108"/>
    </row>
    <row r="5" spans="2:7" ht="18.75" customHeight="1">
      <c r="B5" s="109" t="s">
        <v>67</v>
      </c>
      <c r="C5" s="109"/>
      <c r="D5" s="109"/>
      <c r="E5" s="109"/>
      <c r="F5" s="109"/>
      <c r="G5" s="109"/>
    </row>
    <row r="6" spans="2:7" ht="57.75" customHeight="1">
      <c r="B6" s="110" t="s">
        <v>68</v>
      </c>
      <c r="C6" s="110"/>
      <c r="D6" s="111" t="s">
        <v>69</v>
      </c>
      <c r="E6" s="112" t="s">
        <v>70</v>
      </c>
      <c r="F6" s="112"/>
      <c r="G6" s="112"/>
    </row>
    <row r="7" spans="1:7" ht="22.5" customHeight="1">
      <c r="A7" s="12" t="s">
        <v>71</v>
      </c>
      <c r="B7" s="110"/>
      <c r="C7" s="110"/>
      <c r="D7" s="111"/>
      <c r="E7" s="15" t="s">
        <v>661</v>
      </c>
      <c r="F7" s="15" t="s">
        <v>662</v>
      </c>
      <c r="G7" s="15" t="s">
        <v>663</v>
      </c>
    </row>
    <row r="8" spans="2:7" ht="15.75" customHeight="1">
      <c r="B8" s="16">
        <v>1</v>
      </c>
      <c r="C8" s="105" t="s">
        <v>72</v>
      </c>
      <c r="D8" s="105"/>
      <c r="E8" s="105"/>
      <c r="F8" s="105"/>
      <c r="G8" s="105"/>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19.53138983714345</v>
      </c>
      <c r="F9" s="19">
        <f>IF(DATI_IND_SINT!D10+DATI_IND_SINT!D57=0,0,(DATI_IND_SINT!D3+DATI_IND_SINT!D4+DATI_IND_SINT!D5+DATI_IND_SINT!D6+DATI_IND_SINT!D7-DATI_IND_SINT!D8+DATI_IND_SINT!D9)/(DATI_IND_SINT!D10+DATI_IND_SINT!D57)*100)</f>
        <v>21.430370183832785</v>
      </c>
      <c r="G9" s="19">
        <f>IF(DATI_IND_SINT!E10+DATI_IND_SINT!E57=0,0,(DATI_IND_SINT!E3+DATI_IND_SINT!E4+DATI_IND_SINT!E5+DATI_IND_SINT!E6+DATI_IND_SINT!E7-DATI_IND_SINT!E8+DATI_IND_SINT!E9)/(DATI_IND_SINT!E10+DATI_IND_SINT!E57)*100)</f>
        <v>21.14921889028551</v>
      </c>
    </row>
    <row r="10" spans="2:7" ht="15.75" customHeight="1">
      <c r="B10" s="16">
        <v>2</v>
      </c>
      <c r="C10" s="105" t="s">
        <v>76</v>
      </c>
      <c r="D10" s="105"/>
      <c r="E10" s="105"/>
      <c r="F10" s="105"/>
      <c r="G10" s="105"/>
    </row>
    <row r="11" spans="1:7" ht="38.25">
      <c r="A11" s="12" t="s">
        <v>77</v>
      </c>
      <c r="B11" s="17" t="s">
        <v>77</v>
      </c>
      <c r="C11" s="18" t="s">
        <v>78</v>
      </c>
      <c r="D11" s="18" t="s">
        <v>79</v>
      </c>
      <c r="E11" s="19">
        <f>IF(DATI_IND_SINT!C10=0,0,DATI_IND_SINT!C11/DATI_IND_SINT!C10*100)</f>
        <v>81.63690857137705</v>
      </c>
      <c r="F11" s="19">
        <f>IF(DATI_IND_SINT!D10=0,0,DATI_IND_SINT!D11/DATI_IND_SINT!D10*100)</f>
        <v>91.22857718458826</v>
      </c>
      <c r="G11" s="19">
        <f>IF(DATI_IND_SINT!E10=0,0,DATI_IND_SINT!E11/DATI_IND_SINT!E10*100)</f>
        <v>91.07131477823665</v>
      </c>
    </row>
    <row r="12" spans="1:7" ht="38.25">
      <c r="A12" s="12" t="s">
        <v>80</v>
      </c>
      <c r="B12" s="17" t="s">
        <v>80</v>
      </c>
      <c r="C12" s="18" t="s">
        <v>81</v>
      </c>
      <c r="D12" s="18" t="s">
        <v>82</v>
      </c>
      <c r="E12" s="19">
        <f>IF(DATI_IND_SINT!C13=0,0,DATI_IND_SINT!C12/DATI_IND_SINT!C13*100)</f>
        <v>67.67585140282742</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76.87748093224978</v>
      </c>
      <c r="F13" s="19">
        <f>IF(DATI_IND_SINT!D10=0,0,DATI_IND_SINT!D14/DATI_IND_SINT!D10*100)</f>
        <v>85.90995575062057</v>
      </c>
      <c r="G13" s="19">
        <f>IF(DATI_IND_SINT!E10=0,0,DATI_IND_SINT!E14/DATI_IND_SINT!E10*100)</f>
        <v>85.76186173460226</v>
      </c>
    </row>
    <row r="14" spans="1:7" ht="63.75">
      <c r="A14" s="12" t="s">
        <v>86</v>
      </c>
      <c r="B14" s="17" t="s">
        <v>86</v>
      </c>
      <c r="C14" s="18" t="s">
        <v>87</v>
      </c>
      <c r="D14" s="18" t="s">
        <v>88</v>
      </c>
      <c r="E14" s="19">
        <f>IF(DATI_IND_SINT!C13=0,0,DATI_IND_SINT!C15/DATI_IND_SINT!C13*100)</f>
        <v>64.04756995430616</v>
      </c>
      <c r="F14" s="19">
        <f>IF(DATI_IND_SINT!D13=0,0,DATI_IND_SINT!D15/DATI_IND_SINT!D13*100)</f>
        <v>0</v>
      </c>
      <c r="G14" s="19">
        <f>IF(DATI_IND_SINT!E13=0,0,DATI_IND_SINT!E15/DATI_IND_SINT!E13*100)</f>
        <v>0</v>
      </c>
    </row>
    <row r="15" spans="2:7" ht="15.75" customHeight="1">
      <c r="B15" s="20">
        <v>3</v>
      </c>
      <c r="C15" s="106" t="s">
        <v>89</v>
      </c>
      <c r="D15" s="106"/>
      <c r="E15" s="106"/>
      <c r="F15" s="106"/>
      <c r="G15" s="106"/>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16.202914073240837</v>
      </c>
      <c r="F16" s="19">
        <f>IF(DATI_IND_SINT!D16-DATI_IND_SINT!D56-DATI_IND_SINT!D8+DATI_IND_SINT!D9=0,0,(DATI_IND_SINT!D4+DATI_IND_SINT!D7-DATI_IND_SINT!D8+DATI_IND_SINT!D9)/(DATI_IND_SINT!D16-DATI_IND_SINT!D56-DATI_IND_SINT!D8+DATI_IND_SINT!D9)*100)</f>
        <v>16.930834707783475</v>
      </c>
      <c r="G16" s="19">
        <f>IF(DATI_IND_SINT!E16-DATI_IND_SINT!E56-DATI_IND_SINT!E8+DATI_IND_SINT!E9=0,0,(DATI_IND_SINT!E4+DATI_IND_SINT!E7-DATI_IND_SINT!E8+DATI_IND_SINT!E9)/(DATI_IND_SINT!E16-DATI_IND_SINT!E56-DATI_IND_SINT!E8+DATI_IND_SINT!E9)*100)</f>
        <v>16.89992184767395</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13.2013201320132</v>
      </c>
      <c r="F17" s="19">
        <f>IF(DATI_IND_SINT!D4+DATI_IND_SINT!D7-DATI_IND_SINT!D8+DATI_IND_SINT!D9=0,0,(DATI_IND_SINT!D17-DATI_IND_SINT!D8+DATI_IND_SINT!D9)/(DATI_IND_SINT!D4+DATI_IND_SINT!D7-DATI_IND_SINT!D8+DATI_IND_SINT!D9)*100)</f>
        <v>12.364280966097938</v>
      </c>
      <c r="G17" s="19">
        <f>IF(DATI_IND_SINT!E4+DATI_IND_SINT!E7-DATI_IND_SINT!E8+DATI_IND_SINT!E9=0,0,(DATI_IND_SINT!E17-DATI_IND_SINT!E8+DATI_IND_SINT!E9)/(DATI_IND_SINT!E4+DATI_IND_SINT!E7-DATI_IND_SINT!E8+DATI_IND_SINT!E9)*100)</f>
        <v>12.342402123424021</v>
      </c>
    </row>
    <row r="18" spans="1:7" ht="102">
      <c r="A18" s="12" t="s">
        <v>96</v>
      </c>
      <c r="B18" s="17" t="s">
        <v>96</v>
      </c>
      <c r="C18" s="18" t="s">
        <v>97</v>
      </c>
      <c r="D18" s="18" t="s">
        <v>98</v>
      </c>
      <c r="E18" s="19">
        <f>IF(DATI_IND_SINT!C4+DATI_IND_SINT!C7-DATI_IND_SINT!C8+DATI_IND_SINT!C9=0,0,DATI_IND_SINT!C18/(DATI_IND_SINT!C4+DATI_IND_SINT!C7-DATI_IND_SINT!C8+DATI_IND_SINT!C9)*100)</f>
        <v>8.800880088008801</v>
      </c>
      <c r="F18" s="19">
        <f>IF(DATI_IND_SINT!D4+DATI_IND_SINT!D7-DATI_IND_SINT!D8+DATI_IND_SINT!D9=0,0,DATI_IND_SINT!D18/(DATI_IND_SINT!D4+DATI_IND_SINT!D7-DATI_IND_SINT!D8+DATI_IND_SINT!D9)*100)</f>
        <v>8.863283846665189</v>
      </c>
      <c r="G18" s="19">
        <f>IF(DATI_IND_SINT!E4+DATI_IND_SINT!E7-DATI_IND_SINT!E8+DATI_IND_SINT!E9=0,0,DATI_IND_SINT!E18/(DATI_IND_SINT!E4+DATI_IND_SINT!E7-DATI_IND_SINT!E8+DATI_IND_SINT!E9)*100)</f>
        <v>8.847600088476002</v>
      </c>
    </row>
    <row r="19" spans="1:7" ht="89.25">
      <c r="A19" s="12" t="s">
        <v>99</v>
      </c>
      <c r="B19" s="17" t="s">
        <v>99</v>
      </c>
      <c r="C19" s="18" t="s">
        <v>100</v>
      </c>
      <c r="D19" s="18" t="s">
        <v>101</v>
      </c>
      <c r="E19" s="19">
        <f>IF(DATI_IND_SINT!C19=0,0,(DATI_IND_SINT!C4+DATI_IND_SINT!C7-DATI_IND_SINT!C8+DATI_IND_SINT!C9)/DATI_IND_SINT!C19)</f>
        <v>0</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6" t="s">
        <v>102</v>
      </c>
      <c r="D20" s="106"/>
      <c r="E20" s="106"/>
      <c r="F20" s="106"/>
      <c r="G20" s="106"/>
    </row>
    <row r="21" spans="1:7" ht="89.25">
      <c r="A21" s="12" t="s">
        <v>103</v>
      </c>
      <c r="B21" s="17" t="s">
        <v>103</v>
      </c>
      <c r="C21" s="18" t="s">
        <v>104</v>
      </c>
      <c r="D21" s="18" t="s">
        <v>105</v>
      </c>
      <c r="E21" s="19">
        <f>IF(DATI_IND_SINT!C21=0,0,DATI_IND_SINT!C20/DATI_IND_SINT!C21*100)</f>
        <v>0</v>
      </c>
      <c r="F21" s="19">
        <f>IF(DATI_IND_SINT!D21=0,0,DATI_IND_SINT!D20/DATI_IND_SINT!D21*100)</f>
        <v>0</v>
      </c>
      <c r="G21" s="19">
        <f>IF(DATI_IND_SINT!E21=0,0,DATI_IND_SINT!E20/DATI_IND_SINT!E21*100)</f>
        <v>0</v>
      </c>
    </row>
    <row r="22" spans="2:7" ht="15.75" customHeight="1">
      <c r="B22" s="20">
        <v>5</v>
      </c>
      <c r="C22" s="106" t="s">
        <v>106</v>
      </c>
      <c r="D22" s="106"/>
      <c r="E22" s="106"/>
      <c r="F22" s="106"/>
      <c r="G22" s="106"/>
    </row>
    <row r="23" spans="1:7" ht="38.25">
      <c r="A23" s="12" t="s">
        <v>107</v>
      </c>
      <c r="B23" s="17" t="s">
        <v>107</v>
      </c>
      <c r="C23" s="18" t="s">
        <v>108</v>
      </c>
      <c r="D23" s="18" t="s">
        <v>109</v>
      </c>
      <c r="E23" s="19">
        <f>IF(DATI_IND_SINT!C10=0,0,DATI_IND_SINT!C5/DATI_IND_SINT!C10*100)</f>
        <v>1.5536208444022648</v>
      </c>
      <c r="F23" s="19">
        <f>IF(DATI_IND_SINT!D10=0,0,DATI_IND_SINT!D5/DATI_IND_SINT!D10*100)</f>
        <v>1.6138432204914197</v>
      </c>
      <c r="G23" s="19">
        <f>IF(DATI_IND_SINT!E10=0,0,DATI_IND_SINT!E5/DATI_IND_SINT!E10*100)</f>
        <v>1.5047584844675883</v>
      </c>
    </row>
    <row r="24" spans="1:7" ht="51">
      <c r="A24" s="12" t="s">
        <v>110</v>
      </c>
      <c r="B24" s="17" t="s">
        <v>110</v>
      </c>
      <c r="C24" s="18" t="s">
        <v>111</v>
      </c>
      <c r="D24" s="18" t="s">
        <v>112</v>
      </c>
      <c r="E24" s="19">
        <f>IF(DATI_IND_SINT!C5=0,0,DATI_IND_SINT!C22/DATI_IND_SINT!C5*100)</f>
        <v>1.0360547036883547</v>
      </c>
      <c r="F24" s="19">
        <f>IF(DATI_IND_SINT!D5=0,0,DATI_IND_SINT!D22/DATI_IND_SINT!D5*100)</f>
        <v>1.1145786892554614</v>
      </c>
      <c r="G24" s="19">
        <f>IF(DATI_IND_SINT!E5=0,0,DATI_IND_SINT!E22/DATI_IND_SINT!E5*100)</f>
        <v>1.1933174224343674</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80.3879968356184</v>
      </c>
      <c r="F27" s="19">
        <f>IF(DATI_IND_SINT!D26=0,0,(DATI_IND_SINT!D24+DATI_IND_SINT!D25)/DATI_IND_SINT!D26*100)</f>
        <v>35.82238228420367</v>
      </c>
      <c r="G27" s="19">
        <f>IF(DATI_IND_SINT!E26=0,0,(DATI_IND_SINT!E24+DATI_IND_SINT!E25)/DATI_IND_SINT!E26*100)</f>
        <v>8.254877882385045</v>
      </c>
    </row>
    <row r="28" spans="1:7" ht="63.75">
      <c r="A28" s="12" t="s">
        <v>120</v>
      </c>
      <c r="B28" s="17" t="s">
        <v>120</v>
      </c>
      <c r="C28" s="18" t="s">
        <v>121</v>
      </c>
      <c r="D28" s="18" t="s">
        <v>122</v>
      </c>
      <c r="E28" s="19">
        <f>IF(DATI_IND_SINT!C19=0,0,DATI_IND_SINT!C24/DATI_IND_SINT!C19)</f>
        <v>0</v>
      </c>
      <c r="F28" s="19">
        <f>IF(DATI_IND_SINT!D19=0,0,DATI_IND_SINT!D24/DATI_IND_SINT!D19)</f>
        <v>0</v>
      </c>
      <c r="G28" s="19">
        <f>IF(DATI_IND_SINT!E19=0,0,DATI_IND_SINT!E24/DATI_IND_SINT!E19)</f>
        <v>0</v>
      </c>
    </row>
    <row r="29" spans="1:7" ht="63.7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6.5">
      <c r="A30" s="12" t="s">
        <v>126</v>
      </c>
      <c r="B30" s="17" t="s">
        <v>126</v>
      </c>
      <c r="C30" s="18" t="s">
        <v>127</v>
      </c>
      <c r="D30" s="18" t="s">
        <v>128</v>
      </c>
      <c r="E30" s="19">
        <f>IF(DATI_IND_SINT!C19=0,0,(DATI_IND_SINT!C24+DATI_IND_SINT!C25)/DATI_IND_SINT!C19)</f>
        <v>0</v>
      </c>
      <c r="F30" s="19">
        <f>IF(DATI_IND_SINT!D19=0,0,(DATI_IND_SINT!D24+DATI_IND_SINT!D25)/DATI_IND_SINT!D19)</f>
        <v>0</v>
      </c>
      <c r="G30" s="19">
        <f>IF(DATI_IND_SINT!E19=0,0,(DATI_IND_SINT!E24+DATI_IND_SINT!E25)/DATI_IND_SINT!E19)</f>
        <v>0</v>
      </c>
    </row>
    <row r="31" spans="1:7" ht="51">
      <c r="A31" s="12" t="s">
        <v>129</v>
      </c>
      <c r="B31" s="17" t="s">
        <v>129</v>
      </c>
      <c r="C31" s="18" t="s">
        <v>130</v>
      </c>
      <c r="D31" s="18" t="s">
        <v>131</v>
      </c>
      <c r="E31" s="19">
        <f>IF(DATI_IND_SINT!C24+DATI_IND_SINT!C25=0,0,(DATI_IND_SINT!C10-DATI_IND_SINT!C16)/(DATI_IND_SINT!C24+DATI_IND_SINT!C25)*100)</f>
        <v>2.4544235837101485</v>
      </c>
      <c r="F31" s="19">
        <f>IF(DATI_IND_SINT!D24+DATI_IND_SINT!D25=0,0,(DATI_IND_SINT!D10-DATI_IND_SINT!D16)/(DATI_IND_SINT!D24+DATI_IND_SINT!D25)*100)</f>
        <v>6.653743315508022</v>
      </c>
      <c r="G31" s="19">
        <f>IF(DATI_IND_SINT!E24+DATI_IND_SINT!E25=0,0,(DATI_IND_SINT!E10-DATI_IND_SINT!E16)/(DATI_IND_SINT!E24+DATI_IND_SINT!E25)*100)</f>
        <v>39.21487603305785</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0</v>
      </c>
      <c r="F33" s="19">
        <f>IF(DATI_IND_SINT!D24+DATI_IND_SINT!D25=0,0,DATI_IND_SINT!D29/(DATI_IND_SINT!D24+DATI_IND_SINT!D25)*100)</f>
        <v>0</v>
      </c>
      <c r="G33" s="19">
        <f>IF(DATI_IND_SINT!E24+DATI_IND_SINT!E25=0,0,DATI_IND_SINT!E29/(DATI_IND_SINT!E24+DATI_IND_SINT!E25)*100)</f>
        <v>0</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99.99999999999999</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101.4524395918363</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7.482885514457702</v>
      </c>
      <c r="F38" s="19">
        <f>IF(DATI_IND_SINT!D38=0,0,DATI_IND_SINT!D6/DATI_IND_SINT!D38*100)</f>
        <v>7.1659812598287465</v>
      </c>
      <c r="G38" s="19">
        <f>IF(DATI_IND_SINT!E38=0,0,DATI_IND_SINT!E6/DATI_IND_SINT!E38*100)</f>
        <v>6.831943154086277</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4.883700566463165</v>
      </c>
      <c r="F39" s="19">
        <f>IF(DATI_IND_SINT!D10=0,0,(DATI_IND_SINT!D5-DATI_IND_SINT!D23-DATI_IND_SINT!D22+DATI_IND_SINT!D6-DATI_IND_SINT!D39-DATI_IND_SINT!D40-DATI_IND_SINT!D41)/DATI_IND_SINT!D10*100)</f>
        <v>5.176817642191604</v>
      </c>
      <c r="G39" s="19">
        <f>IF(DATI_IND_SINT!E10=0,0,(DATI_IND_SINT!E5-DATI_IND_SINT!E23-DATI_IND_SINT!E22+DATI_IND_SINT!E6-DATI_IND_SINT!E39-DATI_IND_SINT!E40-DATI_IND_SINT!E41)/DATI_IND_SINT!E10*100)</f>
        <v>4.89495421080984</v>
      </c>
    </row>
    <row r="40" spans="1:7" ht="51">
      <c r="A40" s="12" t="s">
        <v>152</v>
      </c>
      <c r="B40" s="17" t="s">
        <v>152</v>
      </c>
      <c r="C40" s="18" t="s">
        <v>153</v>
      </c>
      <c r="D40" s="18" t="s">
        <v>154</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03" t="s">
        <v>155</v>
      </c>
      <c r="D41" s="103"/>
      <c r="E41" s="103"/>
      <c r="F41" s="103"/>
      <c r="G41" s="103"/>
    </row>
    <row r="42" spans="1:7" ht="25.5">
      <c r="A42" s="12" t="s">
        <v>156</v>
      </c>
      <c r="B42" s="17" t="s">
        <v>156</v>
      </c>
      <c r="C42" s="18" t="s">
        <v>157</v>
      </c>
      <c r="D42" s="18" t="s">
        <v>158</v>
      </c>
      <c r="E42" s="19">
        <f>IF(DATI_IND_SINT!C43=0,0,DATI_IND_SINT!C44/DATI_IND_SINT!C43*100)</f>
        <v>67.93085433839046</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13.727018292745042</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14.139117107394354</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4.203010261470146</v>
      </c>
      <c r="F45" s="19">
        <f>IF(DATI_IND_SINT!D43=0,0,DATI_IND_SINT!D47/DATI_IND_SINT!D43*100)</f>
        <v>0</v>
      </c>
      <c r="G45" s="19">
        <f>IF(DATI_IND_SINT!E43=0,0,DATI_IND_SINT!E47/DATI_IND_SINT!E43*100)</f>
        <v>0</v>
      </c>
    </row>
    <row r="46" spans="2:7" ht="16.5" customHeight="1">
      <c r="B46" s="22">
        <v>10</v>
      </c>
      <c r="C46" s="103" t="s">
        <v>168</v>
      </c>
      <c r="D46" s="103"/>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100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20.656718685815754</v>
      </c>
      <c r="F53" s="19">
        <f>IF(DATI_IND_SINT!D10=0,0,DATI_IND_SINT!D53/DATI_IND_SINT!D10*100)</f>
        <v>23.083714069863653</v>
      </c>
      <c r="G53" s="19">
        <f>IF(DATI_IND_SINT!E10=0,0,DATI_IND_SINT!E53/DATI_IND_SINT!E10*100)</f>
        <v>23.0439217094631</v>
      </c>
    </row>
    <row r="54" spans="1:7" ht="63.75">
      <c r="A54" s="12" t="s">
        <v>186</v>
      </c>
      <c r="B54" s="17" t="s">
        <v>186</v>
      </c>
      <c r="C54" s="18" t="s">
        <v>187</v>
      </c>
      <c r="D54" s="18" t="s">
        <v>188</v>
      </c>
      <c r="E54" s="19">
        <f>IF(DATI_IND_SINT!C16=0,0,DATI_IND_SINT!C54/DATI_IND_SINT!C16*100)</f>
        <v>22.734884050525274</v>
      </c>
      <c r="F54" s="19">
        <f>IF(DATI_IND_SINT!D16=0,0,DATI_IND_SINT!D54/DATI_IND_SINT!D16*100)</f>
        <v>23.94103337114202</v>
      </c>
      <c r="G54" s="19">
        <f>IF(DATI_IND_SINT!E16=0,0,DATI_IND_SINT!E54/DATI_IND_SINT!E16*100)</f>
        <v>23.85700475907198</v>
      </c>
    </row>
    <row r="55" spans="2:7" ht="51" customHeight="1">
      <c r="B55" s="104" t="s">
        <v>189</v>
      </c>
      <c r="C55" s="104"/>
      <c r="D55" s="104"/>
      <c r="E55" s="104"/>
      <c r="F55" s="104"/>
      <c r="G55" s="104"/>
    </row>
    <row r="56" spans="2:7" ht="41.25" customHeight="1">
      <c r="B56" s="102" t="s">
        <v>190</v>
      </c>
      <c r="C56" s="102"/>
      <c r="D56" s="102"/>
      <c r="E56" s="102"/>
      <c r="F56" s="102"/>
      <c r="G56" s="102"/>
    </row>
    <row r="57" spans="2:7" ht="26.25" customHeight="1">
      <c r="B57" s="102" t="s">
        <v>191</v>
      </c>
      <c r="C57" s="102"/>
      <c r="D57" s="102"/>
      <c r="E57" s="102"/>
      <c r="F57" s="102"/>
      <c r="G57" s="102"/>
    </row>
    <row r="58" spans="2:7" ht="71.25" customHeight="1">
      <c r="B58" s="102" t="s">
        <v>192</v>
      </c>
      <c r="C58" s="102"/>
      <c r="D58" s="102"/>
      <c r="E58" s="102"/>
      <c r="F58" s="102"/>
      <c r="G58" s="102"/>
    </row>
    <row r="59" spans="2:7" ht="12.75" customHeight="1">
      <c r="B59" s="102" t="s">
        <v>193</v>
      </c>
      <c r="C59" s="102"/>
      <c r="D59" s="102"/>
      <c r="E59" s="102"/>
      <c r="F59" s="102"/>
      <c r="G59" s="102"/>
    </row>
    <row r="60" spans="2:7" ht="27.75" customHeight="1">
      <c r="B60" s="102" t="s">
        <v>194</v>
      </c>
      <c r="C60" s="102"/>
      <c r="D60" s="102"/>
      <c r="E60" s="102"/>
      <c r="F60" s="102"/>
      <c r="G60" s="102"/>
    </row>
    <row r="61" spans="2:7" ht="27.75" customHeight="1">
      <c r="B61" s="102" t="s">
        <v>195</v>
      </c>
      <c r="C61" s="102"/>
      <c r="D61" s="102"/>
      <c r="E61" s="102"/>
      <c r="F61" s="102"/>
      <c r="G61" s="102"/>
    </row>
    <row r="62" spans="2:7" ht="29.25" customHeight="1">
      <c r="B62" s="102" t="s">
        <v>196</v>
      </c>
      <c r="C62" s="102"/>
      <c r="D62" s="102"/>
      <c r="E62" s="102"/>
      <c r="F62" s="102"/>
      <c r="G62" s="102"/>
    </row>
    <row r="63" spans="2:7" ht="30" customHeight="1">
      <c r="B63" s="102" t="s">
        <v>197</v>
      </c>
      <c r="C63" s="102"/>
      <c r="D63" s="102"/>
      <c r="E63" s="102"/>
      <c r="F63" s="102"/>
      <c r="G63" s="102"/>
    </row>
    <row r="64" spans="2:7" ht="32.25" customHeight="1">
      <c r="B64" s="102" t="s">
        <v>198</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000000000000001" right="0.7000000000000001" top="0.75" bottom="0.75"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7" t="s">
        <v>202</v>
      </c>
      <c r="I2" s="107"/>
    </row>
    <row r="3" spans="2:9" ht="19.5" customHeight="1">
      <c r="B3" s="115" t="s">
        <v>65</v>
      </c>
      <c r="C3" s="115"/>
      <c r="D3" s="115"/>
      <c r="E3" s="115"/>
      <c r="F3" s="115"/>
      <c r="G3" s="115"/>
      <c r="H3" s="115"/>
      <c r="I3" s="115"/>
    </row>
    <row r="4" spans="1:9" ht="15" customHeight="1">
      <c r="A4" s="12" t="s">
        <v>66</v>
      </c>
      <c r="B4" s="108" t="s">
        <v>660</v>
      </c>
      <c r="C4" s="108"/>
      <c r="D4" s="108"/>
      <c r="E4" s="108"/>
      <c r="F4" s="108"/>
      <c r="G4" s="108"/>
      <c r="H4" s="108"/>
      <c r="I4" s="108"/>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20.033</v>
      </c>
      <c r="E9" s="29">
        <v>30.768</v>
      </c>
      <c r="F9" s="29">
        <v>40.677</v>
      </c>
      <c r="G9" s="29">
        <v>21.486</v>
      </c>
      <c r="H9" s="29">
        <v>100</v>
      </c>
      <c r="I9" s="29">
        <v>99.911</v>
      </c>
    </row>
    <row r="10" spans="1:9" ht="30" customHeight="1">
      <c r="A10" s="30" t="s">
        <v>214</v>
      </c>
      <c r="B10" s="30">
        <v>10104</v>
      </c>
      <c r="C10" s="31" t="s">
        <v>215</v>
      </c>
      <c r="D10" s="29">
        <v>0</v>
      </c>
      <c r="E10" s="29">
        <v>0</v>
      </c>
      <c r="F10" s="29">
        <v>0</v>
      </c>
      <c r="G10" s="29">
        <v>0</v>
      </c>
      <c r="H10" s="29">
        <v>0</v>
      </c>
      <c r="I10" s="29">
        <v>0</v>
      </c>
    </row>
    <row r="11" spans="1:9" ht="30" customHeight="1">
      <c r="A11" s="30" t="s">
        <v>216</v>
      </c>
      <c r="B11" s="30">
        <v>10301</v>
      </c>
      <c r="C11" s="31" t="s">
        <v>217</v>
      </c>
      <c r="D11" s="29">
        <v>0.188</v>
      </c>
      <c r="E11" s="29">
        <v>0</v>
      </c>
      <c r="F11" s="29">
        <v>0</v>
      </c>
      <c r="G11" s="29">
        <v>0.077</v>
      </c>
      <c r="H11" s="29">
        <v>100</v>
      </c>
      <c r="I11" s="29">
        <v>100</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20.221</v>
      </c>
      <c r="E13" s="34">
        <f>SUM(E9:E12)</f>
        <v>30.768</v>
      </c>
      <c r="F13" s="34">
        <f>SUM(F9:F12)</f>
        <v>40.677</v>
      </c>
      <c r="G13" s="34">
        <f>SUM(G9:G12)</f>
        <v>21.563000000000002</v>
      </c>
      <c r="H13" s="29">
        <v>100</v>
      </c>
      <c r="I13" s="29">
        <v>99.912</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1.943</v>
      </c>
      <c r="E15" s="29">
        <v>0.792</v>
      </c>
      <c r="F15" s="29">
        <v>1.044</v>
      </c>
      <c r="G15" s="29">
        <v>2.641</v>
      </c>
      <c r="H15" s="29">
        <v>100</v>
      </c>
      <c r="I15" s="29">
        <v>89.452</v>
      </c>
    </row>
    <row r="16" spans="1:9" ht="30" customHeight="1">
      <c r="A16" s="30" t="s">
        <v>226</v>
      </c>
      <c r="B16" s="30">
        <v>20102</v>
      </c>
      <c r="C16" s="31" t="s">
        <v>227</v>
      </c>
      <c r="D16" s="29">
        <v>0</v>
      </c>
      <c r="E16" s="29">
        <v>0</v>
      </c>
      <c r="F16" s="29">
        <v>0</v>
      </c>
      <c r="G16" s="29">
        <v>0</v>
      </c>
      <c r="H16" s="29">
        <v>0</v>
      </c>
      <c r="I16" s="29">
        <v>0</v>
      </c>
    </row>
    <row r="17" spans="1:9" ht="30" customHeight="1">
      <c r="A17" s="30" t="s">
        <v>228</v>
      </c>
      <c r="B17" s="30">
        <v>20103</v>
      </c>
      <c r="C17" s="31" t="s">
        <v>229</v>
      </c>
      <c r="D17" s="29">
        <v>0</v>
      </c>
      <c r="E17" s="29">
        <v>0</v>
      </c>
      <c r="F17" s="29">
        <v>0</v>
      </c>
      <c r="G17" s="29">
        <v>0</v>
      </c>
      <c r="H17" s="29">
        <v>0</v>
      </c>
      <c r="I17" s="29">
        <v>0</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1.943</v>
      </c>
      <c r="E20" s="34">
        <f>SUM(E15:E19)</f>
        <v>0.792</v>
      </c>
      <c r="F20" s="34">
        <f>SUM(F15:F19)</f>
        <v>1.044</v>
      </c>
      <c r="G20" s="34">
        <f>SUM(G15:G19)</f>
        <v>2.641</v>
      </c>
      <c r="H20" s="29">
        <v>100</v>
      </c>
      <c r="I20" s="29">
        <v>89.452</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14.202</v>
      </c>
      <c r="E22" s="29">
        <v>19.392</v>
      </c>
      <c r="F22" s="29">
        <v>25.559</v>
      </c>
      <c r="G22" s="29">
        <v>15.633</v>
      </c>
      <c r="H22" s="29">
        <v>100</v>
      </c>
      <c r="I22" s="29">
        <v>101.416</v>
      </c>
    </row>
    <row r="23" spans="1:9" ht="30" customHeight="1">
      <c r="A23" s="30" t="s">
        <v>240</v>
      </c>
      <c r="B23" s="30">
        <v>30200</v>
      </c>
      <c r="C23" s="31" t="s">
        <v>241</v>
      </c>
      <c r="D23" s="29">
        <v>0</v>
      </c>
      <c r="E23" s="29">
        <v>0</v>
      </c>
      <c r="F23" s="29">
        <v>0</v>
      </c>
      <c r="G23" s="29">
        <v>0</v>
      </c>
      <c r="H23" s="29">
        <v>0</v>
      </c>
      <c r="I23" s="29">
        <v>0</v>
      </c>
    </row>
    <row r="24" spans="1:9" ht="30" customHeight="1">
      <c r="A24" s="30" t="s">
        <v>242</v>
      </c>
      <c r="B24" s="30">
        <v>30300</v>
      </c>
      <c r="C24" s="31" t="s">
        <v>243</v>
      </c>
      <c r="D24" s="29">
        <v>0.002</v>
      </c>
      <c r="E24" s="29">
        <v>0.004</v>
      </c>
      <c r="F24" s="29">
        <v>0.005</v>
      </c>
      <c r="G24" s="29">
        <v>0</v>
      </c>
      <c r="H24" s="29">
        <v>100</v>
      </c>
      <c r="I24" s="29">
        <v>100</v>
      </c>
    </row>
    <row r="25" spans="1:9" ht="30" customHeight="1">
      <c r="A25" s="30" t="s">
        <v>244</v>
      </c>
      <c r="B25" s="30">
        <v>30400</v>
      </c>
      <c r="C25" s="31" t="s">
        <v>245</v>
      </c>
      <c r="D25" s="29">
        <v>0.002</v>
      </c>
      <c r="E25" s="29">
        <v>0.004</v>
      </c>
      <c r="F25" s="29">
        <v>0.005</v>
      </c>
      <c r="G25" s="29">
        <v>0.002</v>
      </c>
      <c r="H25" s="29">
        <v>100</v>
      </c>
      <c r="I25" s="29">
        <v>100</v>
      </c>
    </row>
    <row r="26" spans="1:9" ht="30" customHeight="1">
      <c r="A26" s="32" t="s">
        <v>246</v>
      </c>
      <c r="B26" s="32">
        <v>30500</v>
      </c>
      <c r="C26" s="31" t="s">
        <v>247</v>
      </c>
      <c r="D26" s="29">
        <v>1.759</v>
      </c>
      <c r="E26" s="29">
        <v>2.729</v>
      </c>
      <c r="F26" s="29">
        <v>3.597</v>
      </c>
      <c r="G26" s="29">
        <v>1.384</v>
      </c>
      <c r="H26" s="29">
        <v>100</v>
      </c>
      <c r="I26" s="29">
        <v>86.48</v>
      </c>
    </row>
    <row r="27" spans="1:9" ht="30" customHeight="1">
      <c r="A27" s="35" t="s">
        <v>248</v>
      </c>
      <c r="B27" s="35">
        <v>30000</v>
      </c>
      <c r="C27" s="33" t="s">
        <v>249</v>
      </c>
      <c r="D27" s="34">
        <f>SUM(D22:D26)</f>
        <v>15.965000000000002</v>
      </c>
      <c r="E27" s="34">
        <f>SUM(E22:E26)</f>
        <v>22.129</v>
      </c>
      <c r="F27" s="34">
        <f>SUM(F22:F26)</f>
        <v>29.166</v>
      </c>
      <c r="G27" s="34">
        <f>SUM(G22:G26)</f>
        <v>17.019</v>
      </c>
      <c r="H27" s="29">
        <v>100</v>
      </c>
      <c r="I27" s="29">
        <v>100.202</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49.037</v>
      </c>
      <c r="E30" s="29">
        <v>28.084</v>
      </c>
      <c r="F30" s="29">
        <v>4.582</v>
      </c>
      <c r="G30" s="29">
        <v>49.054</v>
      </c>
      <c r="H30" s="29">
        <v>100</v>
      </c>
      <c r="I30" s="29">
        <v>65.761</v>
      </c>
    </row>
    <row r="31" spans="1:9" ht="30" customHeight="1">
      <c r="A31" s="30" t="s">
        <v>256</v>
      </c>
      <c r="B31" s="30">
        <v>40300</v>
      </c>
      <c r="C31" s="36" t="s">
        <v>257</v>
      </c>
      <c r="D31" s="29">
        <v>0</v>
      </c>
      <c r="E31" s="29">
        <v>0</v>
      </c>
      <c r="F31" s="29">
        <v>0</v>
      </c>
      <c r="G31" s="29">
        <v>0</v>
      </c>
      <c r="H31" s="29">
        <v>0</v>
      </c>
      <c r="I31" s="29">
        <v>0</v>
      </c>
    </row>
    <row r="32" spans="1:9" ht="30" customHeight="1">
      <c r="A32" s="30" t="s">
        <v>258</v>
      </c>
      <c r="B32" s="30">
        <v>40400</v>
      </c>
      <c r="C32" s="31" t="s">
        <v>259</v>
      </c>
      <c r="D32" s="29">
        <v>0.123</v>
      </c>
      <c r="E32" s="29">
        <v>0</v>
      </c>
      <c r="F32" s="29">
        <v>0</v>
      </c>
      <c r="G32" s="29">
        <v>0.093</v>
      </c>
      <c r="H32" s="29">
        <v>100</v>
      </c>
      <c r="I32" s="29">
        <v>255.564</v>
      </c>
    </row>
    <row r="33" spans="1:9" ht="30" customHeight="1">
      <c r="A33" s="30" t="s">
        <v>260</v>
      </c>
      <c r="B33" s="30">
        <v>40500</v>
      </c>
      <c r="C33" s="31" t="s">
        <v>261</v>
      </c>
      <c r="D33" s="29">
        <v>1.644</v>
      </c>
      <c r="E33" s="29">
        <v>0.811</v>
      </c>
      <c r="F33" s="29">
        <v>1.578</v>
      </c>
      <c r="G33" s="29">
        <v>2.221</v>
      </c>
      <c r="H33" s="29">
        <v>100</v>
      </c>
      <c r="I33" s="29">
        <v>100</v>
      </c>
    </row>
    <row r="34" spans="1:9" ht="30" customHeight="1">
      <c r="A34" s="32" t="s">
        <v>262</v>
      </c>
      <c r="B34" s="32">
        <v>40000</v>
      </c>
      <c r="C34" s="33" t="s">
        <v>263</v>
      </c>
      <c r="D34" s="34">
        <f>SUM(D29:D33)</f>
        <v>50.803999999999995</v>
      </c>
      <c r="E34" s="34">
        <f>SUM(E29:E33)</f>
        <v>28.895</v>
      </c>
      <c r="F34" s="34">
        <f>SUM(F29:F33)</f>
        <v>6.16</v>
      </c>
      <c r="G34" s="34">
        <f>SUM(G29:G33)</f>
        <v>51.36800000000001</v>
      </c>
      <c r="H34" s="29">
        <v>100</v>
      </c>
      <c r="I34" s="29">
        <v>67.586</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v>
      </c>
      <c r="H40" s="29">
        <v>0</v>
      </c>
      <c r="I40" s="29">
        <v>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0</v>
      </c>
      <c r="E44" s="29">
        <v>0</v>
      </c>
      <c r="F44" s="29">
        <v>0</v>
      </c>
      <c r="G44" s="29">
        <v>1.772</v>
      </c>
      <c r="H44" s="29">
        <v>100</v>
      </c>
      <c r="I44" s="29">
        <v>0</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0</v>
      </c>
      <c r="E46" s="34">
        <f>SUM(E42:E45)</f>
        <v>0</v>
      </c>
      <c r="F46" s="34">
        <f>SUM(F42:F45)</f>
        <v>0</v>
      </c>
      <c r="G46" s="34">
        <f>SUM(G42:G45)</f>
        <v>1.772</v>
      </c>
      <c r="H46" s="29">
        <v>100</v>
      </c>
      <c r="I46" s="29">
        <v>0</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3.191</v>
      </c>
      <c r="E48" s="29">
        <v>5.022</v>
      </c>
      <c r="F48" s="29">
        <v>6.619</v>
      </c>
      <c r="G48" s="29">
        <v>0</v>
      </c>
      <c r="H48" s="29">
        <v>100</v>
      </c>
      <c r="I48" s="29">
        <v>0</v>
      </c>
    </row>
    <row r="49" spans="1:9" ht="30" customHeight="1">
      <c r="A49" s="32" t="s">
        <v>292</v>
      </c>
      <c r="B49" s="32">
        <v>70000</v>
      </c>
      <c r="C49" s="33" t="s">
        <v>293</v>
      </c>
      <c r="D49" s="34">
        <f>D48</f>
        <v>3.191</v>
      </c>
      <c r="E49" s="34">
        <f>E48</f>
        <v>5.022</v>
      </c>
      <c r="F49" s="34">
        <f>F48</f>
        <v>6.619</v>
      </c>
      <c r="G49" s="34">
        <f>G48</f>
        <v>0</v>
      </c>
      <c r="H49" s="29">
        <v>100</v>
      </c>
      <c r="I49" s="29">
        <v>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6.116</v>
      </c>
      <c r="E51" s="29">
        <v>9.625</v>
      </c>
      <c r="F51" s="29">
        <v>12.685</v>
      </c>
      <c r="G51" s="29">
        <v>5.145</v>
      </c>
      <c r="H51" s="29">
        <v>100</v>
      </c>
      <c r="I51" s="29">
        <v>98.85</v>
      </c>
    </row>
    <row r="52" spans="1:9" ht="30" customHeight="1">
      <c r="A52" s="30" t="s">
        <v>298</v>
      </c>
      <c r="B52" s="30">
        <v>90200</v>
      </c>
      <c r="C52" s="31" t="s">
        <v>299</v>
      </c>
      <c r="D52" s="29">
        <v>1.76</v>
      </c>
      <c r="E52" s="29">
        <v>2.769</v>
      </c>
      <c r="F52" s="29">
        <v>3.649</v>
      </c>
      <c r="G52" s="29">
        <v>0.492</v>
      </c>
      <c r="H52" s="29">
        <v>100</v>
      </c>
      <c r="I52" s="29">
        <v>97.158</v>
      </c>
    </row>
    <row r="53" spans="1:9" ht="30" customHeight="1">
      <c r="A53" s="32" t="s">
        <v>300</v>
      </c>
      <c r="B53" s="32">
        <v>90000</v>
      </c>
      <c r="C53" s="33" t="s">
        <v>301</v>
      </c>
      <c r="D53" s="34">
        <f>SUM(D51:D52)</f>
        <v>7.8759999999999994</v>
      </c>
      <c r="E53" s="34">
        <f>SUM(E51:E52)</f>
        <v>12.394</v>
      </c>
      <c r="F53" s="34">
        <f>SUM(F51:F52)</f>
        <v>16.334</v>
      </c>
      <c r="G53" s="34">
        <f>SUM(G51:G52)</f>
        <v>5.637</v>
      </c>
      <c r="H53" s="29">
        <v>100</v>
      </c>
      <c r="I53" s="29">
        <v>98.702</v>
      </c>
    </row>
    <row r="54" spans="1:9" ht="30" customHeight="1">
      <c r="A54" s="32" t="s">
        <v>302</v>
      </c>
      <c r="B54" s="113" t="s">
        <v>303</v>
      </c>
      <c r="C54" s="113"/>
      <c r="D54" s="34">
        <f>SUM(D53,D49,D46,D40,D34,D27,D20,D13)</f>
        <v>100</v>
      </c>
      <c r="E54" s="34">
        <f>SUM(E53,E49,E46,E40,E34,E27,E20,E13)</f>
        <v>100</v>
      </c>
      <c r="F54" s="34">
        <f>SUM(F53,F49,F46,F40,F34,F27,F20,F13)</f>
        <v>100</v>
      </c>
      <c r="G54" s="34">
        <f>SUM(G53,G49,G46,G40,G34,G27,G20,G13)</f>
        <v>100.00000000000001</v>
      </c>
      <c r="H54" s="29">
        <v>100</v>
      </c>
      <c r="I54" s="29">
        <v>81.24</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7" t="s">
        <v>309</v>
      </c>
      <c r="M2" s="107"/>
    </row>
    <row r="3" spans="2:13" ht="31.5" customHeight="1">
      <c r="B3" s="132" t="s">
        <v>65</v>
      </c>
      <c r="C3" s="132"/>
      <c r="D3" s="132"/>
      <c r="E3" s="132"/>
      <c r="F3" s="132"/>
      <c r="G3" s="132"/>
      <c r="H3" s="132"/>
      <c r="I3" s="132"/>
      <c r="J3" s="132"/>
      <c r="K3" s="132"/>
      <c r="L3" s="132"/>
      <c r="M3" s="132"/>
    </row>
    <row r="4" spans="1:13" ht="21.75" customHeight="1">
      <c r="A4" s="38" t="s">
        <v>66</v>
      </c>
      <c r="B4" s="133" t="s">
        <v>660</v>
      </c>
      <c r="C4" s="133"/>
      <c r="D4" s="133"/>
      <c r="E4" s="133"/>
      <c r="F4" s="133"/>
      <c r="G4" s="133"/>
      <c r="H4" s="133"/>
      <c r="I4" s="133"/>
      <c r="J4" s="133"/>
      <c r="K4" s="133"/>
      <c r="L4" s="133"/>
      <c r="M4" s="133"/>
    </row>
    <row r="5" spans="2:13" ht="30.75" customHeight="1">
      <c r="B5" s="109" t="s">
        <v>310</v>
      </c>
      <c r="C5" s="109"/>
      <c r="D5" s="109"/>
      <c r="E5" s="109"/>
      <c r="F5" s="109"/>
      <c r="G5" s="109"/>
      <c r="H5" s="109"/>
      <c r="I5" s="109"/>
      <c r="J5" s="109"/>
      <c r="K5" s="109"/>
      <c r="L5" s="109"/>
      <c r="M5" s="109"/>
    </row>
    <row r="6" spans="1:13" ht="48" customHeight="1">
      <c r="A6" s="37" t="s">
        <v>311</v>
      </c>
      <c r="B6" s="134"/>
      <c r="C6" s="134"/>
      <c r="D6" s="135" t="s">
        <v>668</v>
      </c>
      <c r="E6" s="135"/>
      <c r="F6" s="135"/>
      <c r="G6" s="135"/>
      <c r="H6" s="135"/>
      <c r="I6" s="135"/>
      <c r="J6" s="135"/>
      <c r="K6" s="135" t="s">
        <v>312</v>
      </c>
      <c r="L6" s="135"/>
      <c r="M6" s="135"/>
    </row>
    <row r="7" spans="1:13" ht="12" customHeight="1">
      <c r="A7" s="38" t="s">
        <v>71</v>
      </c>
      <c r="B7" s="134"/>
      <c r="C7" s="134"/>
      <c r="D7" s="136" t="s">
        <v>669</v>
      </c>
      <c r="E7" s="136"/>
      <c r="F7" s="136"/>
      <c r="G7" s="136" t="s">
        <v>670</v>
      </c>
      <c r="H7" s="136"/>
      <c r="I7" s="136" t="s">
        <v>671</v>
      </c>
      <c r="J7" s="136"/>
      <c r="K7" s="130" t="s">
        <v>313</v>
      </c>
      <c r="L7" s="130" t="s">
        <v>314</v>
      </c>
      <c r="M7" s="130" t="s">
        <v>315</v>
      </c>
    </row>
    <row r="8" spans="2:13" ht="93" customHeight="1">
      <c r="B8" s="134"/>
      <c r="C8" s="134"/>
      <c r="D8" s="39" t="s">
        <v>316</v>
      </c>
      <c r="E8" s="39" t="s">
        <v>317</v>
      </c>
      <c r="F8" s="39" t="s">
        <v>318</v>
      </c>
      <c r="G8" s="39" t="s">
        <v>319</v>
      </c>
      <c r="H8" s="39" t="s">
        <v>317</v>
      </c>
      <c r="I8" s="39" t="s">
        <v>316</v>
      </c>
      <c r="J8" s="39" t="s">
        <v>317</v>
      </c>
      <c r="K8" s="130"/>
      <c r="L8" s="130"/>
      <c r="M8" s="130"/>
    </row>
    <row r="9" spans="2:13" ht="22.5" customHeight="1">
      <c r="B9" s="131" t="s">
        <v>320</v>
      </c>
      <c r="C9" s="131"/>
      <c r="D9" s="131"/>
      <c r="E9" s="131"/>
      <c r="F9" s="131"/>
      <c r="G9" s="131"/>
      <c r="H9" s="131"/>
      <c r="I9" s="131"/>
      <c r="J9" s="131"/>
      <c r="K9" s="131"/>
      <c r="L9" s="131"/>
      <c r="M9" s="131"/>
    </row>
    <row r="10" spans="1:13" ht="12.75" customHeight="1">
      <c r="A10" s="37" t="s">
        <v>321</v>
      </c>
      <c r="B10" s="40">
        <v>1</v>
      </c>
      <c r="C10" s="41" t="s">
        <v>322</v>
      </c>
      <c r="D10" s="42">
        <v>0.296</v>
      </c>
      <c r="E10" s="42">
        <v>0</v>
      </c>
      <c r="F10" s="42">
        <v>100</v>
      </c>
      <c r="G10" s="42">
        <v>1.244</v>
      </c>
      <c r="H10" s="42">
        <v>0</v>
      </c>
      <c r="I10" s="42">
        <v>1.963</v>
      </c>
      <c r="J10" s="42">
        <v>0</v>
      </c>
      <c r="K10" s="42">
        <v>0.365</v>
      </c>
      <c r="L10" s="42">
        <v>0</v>
      </c>
      <c r="M10" s="42">
        <v>91.828</v>
      </c>
    </row>
    <row r="11" spans="1:13" ht="12" customHeight="1">
      <c r="A11" s="37" t="s">
        <v>323</v>
      </c>
      <c r="B11" s="40">
        <v>2</v>
      </c>
      <c r="C11" s="41" t="s">
        <v>324</v>
      </c>
      <c r="D11" s="42">
        <v>0.992</v>
      </c>
      <c r="E11" s="42">
        <v>0</v>
      </c>
      <c r="F11" s="42">
        <v>100</v>
      </c>
      <c r="G11" s="42">
        <v>2.913</v>
      </c>
      <c r="H11" s="42">
        <v>0</v>
      </c>
      <c r="I11" s="42">
        <v>3.885</v>
      </c>
      <c r="J11" s="42">
        <v>0</v>
      </c>
      <c r="K11" s="42">
        <v>1.506</v>
      </c>
      <c r="L11" s="42">
        <v>0</v>
      </c>
      <c r="M11" s="42">
        <v>67.608</v>
      </c>
    </row>
    <row r="12" spans="1:13" ht="18">
      <c r="A12" s="37" t="s">
        <v>325</v>
      </c>
      <c r="B12" s="40">
        <v>3</v>
      </c>
      <c r="C12" s="41" t="s">
        <v>326</v>
      </c>
      <c r="D12" s="42">
        <v>1.179</v>
      </c>
      <c r="E12" s="42">
        <v>0</v>
      </c>
      <c r="F12" s="42">
        <v>100</v>
      </c>
      <c r="G12" s="42">
        <v>3.494</v>
      </c>
      <c r="H12" s="42">
        <v>0</v>
      </c>
      <c r="I12" s="42">
        <v>4.605</v>
      </c>
      <c r="J12" s="42">
        <v>0</v>
      </c>
      <c r="K12" s="42">
        <v>1.879</v>
      </c>
      <c r="L12" s="42">
        <v>0</v>
      </c>
      <c r="M12" s="42">
        <v>83.735</v>
      </c>
    </row>
    <row r="13" spans="1:13" ht="24.75" customHeight="1">
      <c r="A13" s="37" t="s">
        <v>327</v>
      </c>
      <c r="B13" s="40">
        <v>4</v>
      </c>
      <c r="C13" s="41" t="s">
        <v>328</v>
      </c>
      <c r="D13" s="42">
        <v>0.67</v>
      </c>
      <c r="E13" s="42">
        <v>0</v>
      </c>
      <c r="F13" s="42">
        <v>100</v>
      </c>
      <c r="G13" s="42">
        <v>1.993</v>
      </c>
      <c r="H13" s="42">
        <v>0</v>
      </c>
      <c r="I13" s="42">
        <v>2.627</v>
      </c>
      <c r="J13" s="42">
        <v>0</v>
      </c>
      <c r="K13" s="42">
        <v>1.211</v>
      </c>
      <c r="L13" s="42">
        <v>0</v>
      </c>
      <c r="M13" s="42">
        <v>96.369</v>
      </c>
    </row>
    <row r="14" spans="1:13" ht="24.75" customHeight="1">
      <c r="A14" s="37" t="s">
        <v>329</v>
      </c>
      <c r="B14" s="40">
        <v>5</v>
      </c>
      <c r="C14" s="41" t="s">
        <v>330</v>
      </c>
      <c r="D14" s="42">
        <v>13.43</v>
      </c>
      <c r="E14" s="42">
        <v>0</v>
      </c>
      <c r="F14" s="42">
        <v>100</v>
      </c>
      <c r="G14" s="42">
        <v>2.078</v>
      </c>
      <c r="H14" s="42">
        <v>0</v>
      </c>
      <c r="I14" s="42">
        <v>1.212</v>
      </c>
      <c r="J14" s="42">
        <v>0</v>
      </c>
      <c r="K14" s="42">
        <v>14.199</v>
      </c>
      <c r="L14" s="42">
        <v>21.862</v>
      </c>
      <c r="M14" s="42">
        <v>67.267</v>
      </c>
    </row>
    <row r="15" spans="1:13" ht="12" customHeight="1">
      <c r="A15" s="37" t="s">
        <v>331</v>
      </c>
      <c r="B15" s="40">
        <v>6</v>
      </c>
      <c r="C15" s="41" t="s">
        <v>332</v>
      </c>
      <c r="D15" s="42">
        <v>0.634</v>
      </c>
      <c r="E15" s="42">
        <v>0</v>
      </c>
      <c r="F15" s="42">
        <v>100</v>
      </c>
      <c r="G15" s="42">
        <v>1.924</v>
      </c>
      <c r="H15" s="42">
        <v>0</v>
      </c>
      <c r="I15" s="42">
        <v>2.485</v>
      </c>
      <c r="J15" s="42">
        <v>0</v>
      </c>
      <c r="K15" s="42">
        <v>1.042</v>
      </c>
      <c r="L15" s="42">
        <v>0</v>
      </c>
      <c r="M15" s="42">
        <v>84.563</v>
      </c>
    </row>
    <row r="16" spans="1:13" ht="18">
      <c r="A16" s="37" t="s">
        <v>333</v>
      </c>
      <c r="B16" s="40">
        <v>7</v>
      </c>
      <c r="C16" s="41" t="s">
        <v>334</v>
      </c>
      <c r="D16" s="42">
        <v>0.512</v>
      </c>
      <c r="E16" s="42">
        <v>0</v>
      </c>
      <c r="F16" s="42">
        <v>100</v>
      </c>
      <c r="G16" s="42">
        <v>1.524</v>
      </c>
      <c r="H16" s="42">
        <v>0</v>
      </c>
      <c r="I16" s="42">
        <v>2.009</v>
      </c>
      <c r="J16" s="42">
        <v>0</v>
      </c>
      <c r="K16" s="42">
        <v>0.791</v>
      </c>
      <c r="L16" s="42">
        <v>0</v>
      </c>
      <c r="M16" s="42">
        <v>81.037</v>
      </c>
    </row>
    <row r="17" spans="1:13" ht="12" customHeight="1">
      <c r="A17" s="37" t="s">
        <v>335</v>
      </c>
      <c r="B17" s="40">
        <v>8</v>
      </c>
      <c r="C17" s="41" t="s">
        <v>336</v>
      </c>
      <c r="D17" s="42">
        <v>2.739</v>
      </c>
      <c r="E17" s="42">
        <v>0</v>
      </c>
      <c r="F17" s="42">
        <v>100</v>
      </c>
      <c r="G17" s="42">
        <v>0</v>
      </c>
      <c r="H17" s="42">
        <v>0</v>
      </c>
      <c r="I17" s="42">
        <v>0</v>
      </c>
      <c r="J17" s="42">
        <v>0</v>
      </c>
      <c r="K17" s="42">
        <v>0</v>
      </c>
      <c r="L17" s="42">
        <v>0</v>
      </c>
      <c r="M17" s="42">
        <v>0</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0.347</v>
      </c>
      <c r="E19" s="42">
        <v>0</v>
      </c>
      <c r="F19" s="42">
        <v>100</v>
      </c>
      <c r="G19" s="42">
        <v>0.993</v>
      </c>
      <c r="H19" s="42">
        <v>0</v>
      </c>
      <c r="I19" s="42">
        <v>1.309</v>
      </c>
      <c r="J19" s="42">
        <v>0</v>
      </c>
      <c r="K19" s="42">
        <v>0.69</v>
      </c>
      <c r="L19" s="42">
        <v>0.377</v>
      </c>
      <c r="M19" s="42">
        <v>58.457</v>
      </c>
    </row>
    <row r="20" spans="1:13" ht="12" customHeight="1">
      <c r="A20" s="37" t="s">
        <v>341</v>
      </c>
      <c r="B20" s="43">
        <v>11</v>
      </c>
      <c r="C20" s="41" t="s">
        <v>342</v>
      </c>
      <c r="D20" s="42">
        <v>0.536</v>
      </c>
      <c r="E20" s="42">
        <v>0</v>
      </c>
      <c r="F20" s="42">
        <v>100</v>
      </c>
      <c r="G20" s="42">
        <v>1.632</v>
      </c>
      <c r="H20" s="42">
        <v>0</v>
      </c>
      <c r="I20" s="42">
        <v>2.151</v>
      </c>
      <c r="J20" s="42">
        <v>0</v>
      </c>
      <c r="K20" s="42">
        <v>0.864</v>
      </c>
      <c r="L20" s="42">
        <v>0</v>
      </c>
      <c r="M20" s="42">
        <v>64.208</v>
      </c>
    </row>
    <row r="21" spans="1:13" ht="30.75" customHeight="1">
      <c r="A21" s="44" t="s">
        <v>343</v>
      </c>
      <c r="B21" s="120" t="s">
        <v>344</v>
      </c>
      <c r="C21" s="120"/>
      <c r="D21" s="45">
        <f>SUM(D10:D20)</f>
        <v>21.335000000000004</v>
      </c>
      <c r="E21" s="45">
        <f>SUM(E10:E20)</f>
        <v>0</v>
      </c>
      <c r="F21" s="46">
        <v>100</v>
      </c>
      <c r="G21" s="45">
        <f aca="true" t="shared" si="0" ref="G21:L21">SUM(G10:G20)</f>
        <v>17.794999999999998</v>
      </c>
      <c r="H21" s="45">
        <f t="shared" si="0"/>
        <v>0</v>
      </c>
      <c r="I21" s="45">
        <f t="shared" si="0"/>
        <v>22.246</v>
      </c>
      <c r="J21" s="45">
        <f t="shared" si="0"/>
        <v>0</v>
      </c>
      <c r="K21" s="45">
        <f t="shared" si="0"/>
        <v>22.547000000000004</v>
      </c>
      <c r="L21" s="45">
        <f t="shared" si="0"/>
        <v>22.238999999999997</v>
      </c>
      <c r="M21" s="46">
        <v>74.674</v>
      </c>
    </row>
    <row r="22" spans="1:13" ht="20.25" customHeight="1">
      <c r="A22" s="44"/>
      <c r="B22" s="123" t="s">
        <v>345</v>
      </c>
      <c r="C22" s="123"/>
      <c r="D22" s="123"/>
      <c r="E22" s="123"/>
      <c r="F22" s="123"/>
      <c r="G22" s="123"/>
      <c r="H22" s="123"/>
      <c r="I22" s="123"/>
      <c r="J22" s="123"/>
      <c r="K22" s="123"/>
      <c r="L22" s="123"/>
      <c r="M22" s="123"/>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6" t="s">
        <v>351</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352</v>
      </c>
      <c r="C26" s="123"/>
      <c r="D26" s="123"/>
      <c r="E26" s="123"/>
      <c r="F26" s="123"/>
      <c r="G26" s="123"/>
      <c r="H26" s="123"/>
      <c r="I26" s="123"/>
      <c r="J26" s="123"/>
      <c r="K26" s="123"/>
      <c r="L26" s="123"/>
      <c r="M26" s="123"/>
    </row>
    <row r="27" spans="1:13" ht="12.75" customHeight="1">
      <c r="A27" s="44" t="s">
        <v>353</v>
      </c>
      <c r="B27" s="40">
        <v>1</v>
      </c>
      <c r="C27" s="41" t="s">
        <v>354</v>
      </c>
      <c r="D27" s="46">
        <v>0.26</v>
      </c>
      <c r="E27" s="46">
        <v>0</v>
      </c>
      <c r="F27" s="46">
        <v>100</v>
      </c>
      <c r="G27" s="46">
        <v>0.773</v>
      </c>
      <c r="H27" s="46">
        <v>0</v>
      </c>
      <c r="I27" s="46">
        <v>1.018</v>
      </c>
      <c r="J27" s="46">
        <v>0</v>
      </c>
      <c r="K27" s="46">
        <v>0.365</v>
      </c>
      <c r="L27" s="46">
        <v>0</v>
      </c>
      <c r="M27" s="46">
        <v>38.524</v>
      </c>
    </row>
    <row r="28" spans="1:13" ht="18">
      <c r="A28" s="44" t="s">
        <v>355</v>
      </c>
      <c r="B28" s="40">
        <v>2</v>
      </c>
      <c r="C28" s="41" t="s">
        <v>356</v>
      </c>
      <c r="D28" s="46">
        <v>0</v>
      </c>
      <c r="E28" s="46">
        <v>0</v>
      </c>
      <c r="F28" s="46">
        <v>0</v>
      </c>
      <c r="G28" s="46">
        <v>0</v>
      </c>
      <c r="H28" s="46">
        <v>0</v>
      </c>
      <c r="I28" s="46">
        <v>0</v>
      </c>
      <c r="J28" s="46">
        <v>0</v>
      </c>
      <c r="K28" s="46">
        <v>0</v>
      </c>
      <c r="L28" s="46">
        <v>0</v>
      </c>
      <c r="M28" s="46">
        <v>0</v>
      </c>
    </row>
    <row r="29" spans="1:13" ht="20.25" customHeight="1">
      <c r="A29" s="44" t="s">
        <v>357</v>
      </c>
      <c r="B29" s="125" t="s">
        <v>358</v>
      </c>
      <c r="C29" s="125"/>
      <c r="D29" s="45">
        <f>SUM(D27:D28)</f>
        <v>0.26</v>
      </c>
      <c r="E29" s="45">
        <f>SUM(E27:E28)</f>
        <v>0</v>
      </c>
      <c r="F29" s="46">
        <v>100</v>
      </c>
      <c r="G29" s="45">
        <f aca="true" t="shared" si="2" ref="G29:L29">SUM(G27:G28)</f>
        <v>0.773</v>
      </c>
      <c r="H29" s="45">
        <f t="shared" si="2"/>
        <v>0</v>
      </c>
      <c r="I29" s="45">
        <f t="shared" si="2"/>
        <v>1.018</v>
      </c>
      <c r="J29" s="45">
        <f t="shared" si="2"/>
        <v>0</v>
      </c>
      <c r="K29" s="45">
        <f t="shared" si="2"/>
        <v>0.365</v>
      </c>
      <c r="L29" s="45">
        <f t="shared" si="2"/>
        <v>0</v>
      </c>
      <c r="M29" s="46">
        <v>38.524</v>
      </c>
    </row>
    <row r="30" spans="1:13" ht="18" customHeight="1">
      <c r="A30" s="44"/>
      <c r="B30" s="123" t="s">
        <v>359</v>
      </c>
      <c r="C30" s="123"/>
      <c r="D30" s="123"/>
      <c r="E30" s="123"/>
      <c r="F30" s="123"/>
      <c r="G30" s="123"/>
      <c r="H30" s="123"/>
      <c r="I30" s="123"/>
      <c r="J30" s="123"/>
      <c r="K30" s="123"/>
      <c r="L30" s="123"/>
      <c r="M30" s="123"/>
    </row>
    <row r="31" spans="1:13" ht="12.75" customHeight="1">
      <c r="A31" s="44" t="s">
        <v>360</v>
      </c>
      <c r="B31" s="40">
        <v>1</v>
      </c>
      <c r="C31" s="41" t="s">
        <v>361</v>
      </c>
      <c r="D31" s="46">
        <v>0.11</v>
      </c>
      <c r="E31" s="46">
        <v>0</v>
      </c>
      <c r="F31" s="46">
        <v>100</v>
      </c>
      <c r="G31" s="46">
        <v>0.328</v>
      </c>
      <c r="H31" s="46">
        <v>0</v>
      </c>
      <c r="I31" s="46">
        <v>0.433</v>
      </c>
      <c r="J31" s="46">
        <v>0</v>
      </c>
      <c r="K31" s="46">
        <v>0.091</v>
      </c>
      <c r="L31" s="46">
        <v>0</v>
      </c>
      <c r="M31" s="46">
        <v>31.726</v>
      </c>
    </row>
    <row r="32" spans="1:13" ht="24.75" customHeight="1">
      <c r="A32" s="44" t="s">
        <v>362</v>
      </c>
      <c r="B32" s="40">
        <v>2</v>
      </c>
      <c r="C32" s="41" t="s">
        <v>363</v>
      </c>
      <c r="D32" s="46">
        <v>0.192</v>
      </c>
      <c r="E32" s="46">
        <v>0</v>
      </c>
      <c r="F32" s="46">
        <v>100</v>
      </c>
      <c r="G32" s="46">
        <v>0.572</v>
      </c>
      <c r="H32" s="46">
        <v>0</v>
      </c>
      <c r="I32" s="46">
        <v>0.754</v>
      </c>
      <c r="J32" s="46">
        <v>0</v>
      </c>
      <c r="K32" s="46">
        <v>0.266</v>
      </c>
      <c r="L32" s="46">
        <v>0</v>
      </c>
      <c r="M32" s="46">
        <v>62.759</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1.12</v>
      </c>
      <c r="E35" s="46">
        <v>0</v>
      </c>
      <c r="F35" s="46">
        <v>100</v>
      </c>
      <c r="G35" s="46">
        <v>3.33</v>
      </c>
      <c r="H35" s="46">
        <v>0</v>
      </c>
      <c r="I35" s="46">
        <v>4.389</v>
      </c>
      <c r="J35" s="46">
        <v>0</v>
      </c>
      <c r="K35" s="46">
        <v>1.815</v>
      </c>
      <c r="L35" s="46">
        <v>0</v>
      </c>
      <c r="M35" s="46">
        <v>59.047</v>
      </c>
    </row>
    <row r="36" spans="1:13" ht="12" customHeight="1">
      <c r="A36" s="44" t="s">
        <v>370</v>
      </c>
      <c r="B36" s="40">
        <v>7</v>
      </c>
      <c r="C36" s="41" t="s">
        <v>371</v>
      </c>
      <c r="D36" s="46">
        <v>0</v>
      </c>
      <c r="E36" s="46">
        <v>0</v>
      </c>
      <c r="F36" s="46">
        <v>0</v>
      </c>
      <c r="G36" s="46">
        <v>0</v>
      </c>
      <c r="H36" s="46">
        <v>0</v>
      </c>
      <c r="I36" s="46">
        <v>0</v>
      </c>
      <c r="J36" s="46">
        <v>0</v>
      </c>
      <c r="K36" s="46">
        <v>0</v>
      </c>
      <c r="L36" s="46">
        <v>0</v>
      </c>
      <c r="M36" s="46">
        <v>0</v>
      </c>
    </row>
    <row r="37" spans="1:13" ht="28.5" customHeight="1">
      <c r="A37" s="44" t="s">
        <v>372</v>
      </c>
      <c r="B37" s="124" t="s">
        <v>373</v>
      </c>
      <c r="C37" s="124"/>
      <c r="D37" s="45">
        <f>SUM(D31:D36)</f>
        <v>1.4220000000000002</v>
      </c>
      <c r="E37" s="45">
        <f>SUM(E31:E36)</f>
        <v>0</v>
      </c>
      <c r="F37" s="46">
        <v>100</v>
      </c>
      <c r="G37" s="45">
        <f aca="true" t="shared" si="3" ref="G37:L37">SUM(G31:G36)</f>
        <v>4.23</v>
      </c>
      <c r="H37" s="45">
        <f t="shared" si="3"/>
        <v>0</v>
      </c>
      <c r="I37" s="45">
        <f t="shared" si="3"/>
        <v>5.5760000000000005</v>
      </c>
      <c r="J37" s="45">
        <f t="shared" si="3"/>
        <v>0</v>
      </c>
      <c r="K37" s="45">
        <f t="shared" si="3"/>
        <v>2.1719999999999997</v>
      </c>
      <c r="L37" s="45">
        <f t="shared" si="3"/>
        <v>0</v>
      </c>
      <c r="M37" s="46">
        <v>58.407</v>
      </c>
    </row>
    <row r="38" spans="1:13" ht="19.5" customHeight="1">
      <c r="A38" s="44"/>
      <c r="B38" s="123" t="s">
        <v>374</v>
      </c>
      <c r="C38" s="123"/>
      <c r="D38" s="123"/>
      <c r="E38" s="123"/>
      <c r="F38" s="123"/>
      <c r="G38" s="123"/>
      <c r="H38" s="123"/>
      <c r="I38" s="123"/>
      <c r="J38" s="123"/>
      <c r="K38" s="123"/>
      <c r="L38" s="123"/>
      <c r="M38" s="123"/>
    </row>
    <row r="39" spans="1:13" ht="24.75" customHeight="1">
      <c r="A39" s="44" t="s">
        <v>375</v>
      </c>
      <c r="B39" s="40">
        <v>1</v>
      </c>
      <c r="C39" s="41" t="s">
        <v>376</v>
      </c>
      <c r="D39" s="46">
        <v>3.442</v>
      </c>
      <c r="E39" s="46">
        <v>0</v>
      </c>
      <c r="F39" s="46">
        <v>100</v>
      </c>
      <c r="G39" s="46">
        <v>0.579</v>
      </c>
      <c r="H39" s="46">
        <v>0</v>
      </c>
      <c r="I39" s="46">
        <v>0.764</v>
      </c>
      <c r="J39" s="46">
        <v>0</v>
      </c>
      <c r="K39" s="46">
        <v>0.314</v>
      </c>
      <c r="L39" s="46">
        <v>0</v>
      </c>
      <c r="M39" s="46">
        <v>61.288</v>
      </c>
    </row>
    <row r="40" spans="1:13" ht="24.75" customHeight="1">
      <c r="A40" s="44" t="s">
        <v>377</v>
      </c>
      <c r="B40" s="40">
        <v>2</v>
      </c>
      <c r="C40" s="41" t="s">
        <v>378</v>
      </c>
      <c r="D40" s="46">
        <v>0.081</v>
      </c>
      <c r="E40" s="46">
        <v>0</v>
      </c>
      <c r="F40" s="46">
        <v>100</v>
      </c>
      <c r="G40" s="46">
        <v>0.238</v>
      </c>
      <c r="H40" s="46">
        <v>0</v>
      </c>
      <c r="I40" s="46">
        <v>0.313</v>
      </c>
      <c r="J40" s="46">
        <v>0</v>
      </c>
      <c r="K40" s="46">
        <v>0.129</v>
      </c>
      <c r="L40" s="46">
        <v>0</v>
      </c>
      <c r="M40" s="46">
        <v>58.112</v>
      </c>
    </row>
    <row r="41" spans="1:13" ht="27" customHeight="1">
      <c r="A41" s="44" t="s">
        <v>379</v>
      </c>
      <c r="B41" s="127" t="s">
        <v>380</v>
      </c>
      <c r="C41" s="127"/>
      <c r="D41" s="45">
        <f>SUM(D39:D40)</f>
        <v>3.523</v>
      </c>
      <c r="E41" s="45">
        <f>SUM(E39:E40)</f>
        <v>0</v>
      </c>
      <c r="F41" s="46">
        <v>100</v>
      </c>
      <c r="G41" s="45">
        <f aca="true" t="shared" si="4" ref="G41:L41">SUM(G39:G40)</f>
        <v>0.817</v>
      </c>
      <c r="H41" s="45">
        <f t="shared" si="4"/>
        <v>0</v>
      </c>
      <c r="I41" s="45">
        <f t="shared" si="4"/>
        <v>1.077</v>
      </c>
      <c r="J41" s="45">
        <f t="shared" si="4"/>
        <v>0</v>
      </c>
      <c r="K41" s="45">
        <f t="shared" si="4"/>
        <v>0.443</v>
      </c>
      <c r="L41" s="45">
        <f t="shared" si="4"/>
        <v>0</v>
      </c>
      <c r="M41" s="46">
        <v>60.426</v>
      </c>
    </row>
    <row r="42" spans="1:13" ht="18.75" customHeight="1">
      <c r="A42" s="44"/>
      <c r="B42" s="123" t="s">
        <v>381</v>
      </c>
      <c r="C42" s="123"/>
      <c r="D42" s="123"/>
      <c r="E42" s="123"/>
      <c r="F42" s="123"/>
      <c r="G42" s="123"/>
      <c r="H42" s="123"/>
      <c r="I42" s="123"/>
      <c r="J42" s="123"/>
      <c r="K42" s="123"/>
      <c r="L42" s="123"/>
      <c r="M42" s="123"/>
    </row>
    <row r="43" spans="1:13" ht="12.75">
      <c r="A43" s="44" t="s">
        <v>382</v>
      </c>
      <c r="B43" s="40">
        <v>1</v>
      </c>
      <c r="C43" s="41" t="s">
        <v>383</v>
      </c>
      <c r="D43" s="46">
        <v>0.081</v>
      </c>
      <c r="E43" s="46">
        <v>0</v>
      </c>
      <c r="F43" s="46">
        <v>100</v>
      </c>
      <c r="G43" s="46">
        <v>0.173</v>
      </c>
      <c r="H43" s="46">
        <v>0</v>
      </c>
      <c r="I43" s="46">
        <v>0.216</v>
      </c>
      <c r="J43" s="46">
        <v>0</v>
      </c>
      <c r="K43" s="46">
        <v>0.071</v>
      </c>
      <c r="L43" s="46">
        <v>0</v>
      </c>
      <c r="M43" s="46">
        <v>81.885</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0" t="s">
        <v>387</v>
      </c>
      <c r="C45" s="120"/>
      <c r="D45" s="45">
        <f>SUM(D43:D44)</f>
        <v>0.081</v>
      </c>
      <c r="E45" s="45">
        <f>SUM(E43:E44)</f>
        <v>0</v>
      </c>
      <c r="F45" s="46">
        <v>100</v>
      </c>
      <c r="G45" s="45">
        <f aca="true" t="shared" si="5" ref="G45:L45">SUM(G43:G44)</f>
        <v>0.173</v>
      </c>
      <c r="H45" s="45">
        <f t="shared" si="5"/>
        <v>0</v>
      </c>
      <c r="I45" s="45">
        <f t="shared" si="5"/>
        <v>0.216</v>
      </c>
      <c r="J45" s="45">
        <f t="shared" si="5"/>
        <v>0</v>
      </c>
      <c r="K45" s="45">
        <f t="shared" si="5"/>
        <v>0.071</v>
      </c>
      <c r="L45" s="45">
        <f t="shared" si="5"/>
        <v>0</v>
      </c>
      <c r="M45" s="46">
        <v>81.885</v>
      </c>
    </row>
    <row r="46" spans="1:13" ht="18.75" customHeight="1">
      <c r="A46" s="44"/>
      <c r="B46" s="128" t="s">
        <v>388</v>
      </c>
      <c r="C46" s="128"/>
      <c r="D46" s="128"/>
      <c r="E46" s="128"/>
      <c r="F46" s="128"/>
      <c r="G46" s="128"/>
      <c r="H46" s="128"/>
      <c r="I46" s="128"/>
      <c r="J46" s="128"/>
      <c r="K46" s="128"/>
      <c r="L46" s="128"/>
      <c r="M46" s="128"/>
    </row>
    <row r="47" spans="1:13" ht="18">
      <c r="A47" s="44" t="s">
        <v>389</v>
      </c>
      <c r="B47" s="40">
        <v>1</v>
      </c>
      <c r="C47" s="41" t="s">
        <v>390</v>
      </c>
      <c r="D47" s="46">
        <v>0.409</v>
      </c>
      <c r="E47" s="46">
        <v>0</v>
      </c>
      <c r="F47" s="46">
        <v>100</v>
      </c>
      <c r="G47" s="46">
        <v>1.217</v>
      </c>
      <c r="H47" s="46">
        <v>0</v>
      </c>
      <c r="I47" s="46">
        <v>1.604</v>
      </c>
      <c r="J47" s="46">
        <v>0</v>
      </c>
      <c r="K47" s="46">
        <v>0.643</v>
      </c>
      <c r="L47" s="46">
        <v>0</v>
      </c>
      <c r="M47" s="46">
        <v>61.884</v>
      </c>
    </row>
    <row r="48" spans="1:13" ht="12.75" customHeight="1">
      <c r="A48" s="44" t="s">
        <v>391</v>
      </c>
      <c r="B48" s="129" t="s">
        <v>392</v>
      </c>
      <c r="C48" s="129"/>
      <c r="D48" s="45">
        <f>D47</f>
        <v>0.409</v>
      </c>
      <c r="E48" s="45">
        <f>E47</f>
        <v>0</v>
      </c>
      <c r="F48" s="46">
        <v>100</v>
      </c>
      <c r="G48" s="45">
        <f aca="true" t="shared" si="6" ref="G48:L48">G47</f>
        <v>1.217</v>
      </c>
      <c r="H48" s="45">
        <f t="shared" si="6"/>
        <v>0</v>
      </c>
      <c r="I48" s="45">
        <f t="shared" si="6"/>
        <v>1.604</v>
      </c>
      <c r="J48" s="45">
        <f t="shared" si="6"/>
        <v>0</v>
      </c>
      <c r="K48" s="45">
        <f t="shared" si="6"/>
        <v>0.643</v>
      </c>
      <c r="L48" s="45">
        <f t="shared" si="6"/>
        <v>0</v>
      </c>
      <c r="M48" s="46">
        <v>61.884</v>
      </c>
    </row>
    <row r="49" spans="1:13" ht="16.5" customHeight="1">
      <c r="A49" s="44"/>
      <c r="B49" s="123" t="s">
        <v>393</v>
      </c>
      <c r="C49" s="123"/>
      <c r="D49" s="123"/>
      <c r="E49" s="123"/>
      <c r="F49" s="123"/>
      <c r="G49" s="123"/>
      <c r="H49" s="123"/>
      <c r="I49" s="123"/>
      <c r="J49" s="123"/>
      <c r="K49" s="123"/>
      <c r="L49" s="123"/>
      <c r="M49" s="123"/>
    </row>
    <row r="50" spans="1:13" ht="12.75">
      <c r="A50" s="44" t="s">
        <v>394</v>
      </c>
      <c r="B50" s="40">
        <v>1</v>
      </c>
      <c r="C50" s="41" t="s">
        <v>395</v>
      </c>
      <c r="D50" s="46">
        <v>0.203</v>
      </c>
      <c r="E50" s="46">
        <v>0</v>
      </c>
      <c r="F50" s="46">
        <v>100</v>
      </c>
      <c r="G50" s="46">
        <v>0.209</v>
      </c>
      <c r="H50" s="46">
        <v>0</v>
      </c>
      <c r="I50" s="46">
        <v>0.275</v>
      </c>
      <c r="J50" s="46">
        <v>0</v>
      </c>
      <c r="K50" s="46">
        <v>0.114</v>
      </c>
      <c r="L50" s="46">
        <v>0</v>
      </c>
      <c r="M50" s="46">
        <v>48.552</v>
      </c>
    </row>
    <row r="51" spans="1:13" ht="27">
      <c r="A51" s="44" t="s">
        <v>396</v>
      </c>
      <c r="B51" s="40">
        <v>2</v>
      </c>
      <c r="C51" s="41" t="s">
        <v>397</v>
      </c>
      <c r="D51" s="46">
        <v>0</v>
      </c>
      <c r="E51" s="46">
        <v>0</v>
      </c>
      <c r="F51" s="46">
        <v>0</v>
      </c>
      <c r="G51" s="46">
        <v>0</v>
      </c>
      <c r="H51" s="46">
        <v>0</v>
      </c>
      <c r="I51" s="46">
        <v>0</v>
      </c>
      <c r="J51" s="46">
        <v>0</v>
      </c>
      <c r="K51" s="46">
        <v>0</v>
      </c>
      <c r="L51" s="46">
        <v>0</v>
      </c>
      <c r="M51" s="46">
        <v>0</v>
      </c>
    </row>
    <row r="52" spans="1:13" ht="24.75" customHeight="1">
      <c r="A52" s="44" t="s">
        <v>398</v>
      </c>
      <c r="B52" s="126" t="s">
        <v>393</v>
      </c>
      <c r="C52" s="126"/>
      <c r="D52" s="45">
        <f>SUM(D50:D51)</f>
        <v>0.203</v>
      </c>
      <c r="E52" s="45">
        <f>SUM(E50:E51)</f>
        <v>0</v>
      </c>
      <c r="F52" s="46">
        <v>100</v>
      </c>
      <c r="G52" s="45">
        <f aca="true" t="shared" si="7" ref="G52:L52">SUM(G50:G51)</f>
        <v>0.209</v>
      </c>
      <c r="H52" s="45">
        <f t="shared" si="7"/>
        <v>0</v>
      </c>
      <c r="I52" s="45">
        <f t="shared" si="7"/>
        <v>0.275</v>
      </c>
      <c r="J52" s="45">
        <f t="shared" si="7"/>
        <v>0</v>
      </c>
      <c r="K52" s="45">
        <f t="shared" si="7"/>
        <v>0.114</v>
      </c>
      <c r="L52" s="45">
        <f t="shared" si="7"/>
        <v>0</v>
      </c>
      <c r="M52" s="46">
        <v>48.552</v>
      </c>
    </row>
    <row r="53" spans="1:13" ht="15" customHeight="1">
      <c r="A53" s="44"/>
      <c r="B53" s="123" t="s">
        <v>399</v>
      </c>
      <c r="C53" s="123"/>
      <c r="D53" s="123"/>
      <c r="E53" s="123"/>
      <c r="F53" s="123"/>
      <c r="G53" s="123"/>
      <c r="H53" s="123"/>
      <c r="I53" s="123"/>
      <c r="J53" s="123"/>
      <c r="K53" s="123"/>
      <c r="L53" s="123"/>
      <c r="M53" s="123"/>
    </row>
    <row r="54" spans="1:13" ht="12.75">
      <c r="A54" s="44" t="s">
        <v>400</v>
      </c>
      <c r="B54" s="40">
        <v>1</v>
      </c>
      <c r="C54" s="41" t="s">
        <v>401</v>
      </c>
      <c r="D54" s="46">
        <v>0.312</v>
      </c>
      <c r="E54" s="46">
        <v>0</v>
      </c>
      <c r="F54" s="46">
        <v>100</v>
      </c>
      <c r="G54" s="46">
        <v>1.931</v>
      </c>
      <c r="H54" s="46">
        <v>0</v>
      </c>
      <c r="I54" s="46">
        <v>0</v>
      </c>
      <c r="J54" s="46">
        <v>0</v>
      </c>
      <c r="K54" s="46">
        <v>0</v>
      </c>
      <c r="L54" s="46">
        <v>0</v>
      </c>
      <c r="M54" s="46">
        <v>0</v>
      </c>
    </row>
    <row r="55" spans="1:13" ht="18">
      <c r="A55" s="44" t="s">
        <v>402</v>
      </c>
      <c r="B55" s="40">
        <v>2</v>
      </c>
      <c r="C55" s="41" t="s">
        <v>403</v>
      </c>
      <c r="D55" s="46">
        <v>33.477</v>
      </c>
      <c r="E55" s="46">
        <v>0</v>
      </c>
      <c r="F55" s="46">
        <v>100</v>
      </c>
      <c r="G55" s="46">
        <v>19.417</v>
      </c>
      <c r="H55" s="46">
        <v>0</v>
      </c>
      <c r="I55" s="46">
        <v>1.563</v>
      </c>
      <c r="J55" s="46">
        <v>0</v>
      </c>
      <c r="K55" s="46">
        <v>33.373</v>
      </c>
      <c r="L55" s="46">
        <v>55.737</v>
      </c>
      <c r="M55" s="46">
        <v>76.574</v>
      </c>
    </row>
    <row r="56" spans="1:13" ht="12.75">
      <c r="A56" s="44" t="s">
        <v>404</v>
      </c>
      <c r="B56" s="40">
        <v>3</v>
      </c>
      <c r="C56" s="41" t="s">
        <v>405</v>
      </c>
      <c r="D56" s="46">
        <v>1.784</v>
      </c>
      <c r="E56" s="46">
        <v>0</v>
      </c>
      <c r="F56" s="46">
        <v>100</v>
      </c>
      <c r="G56" s="46">
        <v>5.536</v>
      </c>
      <c r="H56" s="46">
        <v>0</v>
      </c>
      <c r="I56" s="46">
        <v>7.296</v>
      </c>
      <c r="J56" s="46">
        <v>0</v>
      </c>
      <c r="K56" s="46">
        <v>3.17</v>
      </c>
      <c r="L56" s="46">
        <v>0</v>
      </c>
      <c r="M56" s="46">
        <v>83.239</v>
      </c>
    </row>
    <row r="57" spans="1:13" ht="12.75">
      <c r="A57" s="44" t="s">
        <v>406</v>
      </c>
      <c r="B57" s="40">
        <v>4</v>
      </c>
      <c r="C57" s="41" t="s">
        <v>407</v>
      </c>
      <c r="D57" s="46">
        <v>5.08</v>
      </c>
      <c r="E57" s="46">
        <v>0</v>
      </c>
      <c r="F57" s="46">
        <v>100</v>
      </c>
      <c r="G57" s="46">
        <v>10.428</v>
      </c>
      <c r="H57" s="46">
        <v>0</v>
      </c>
      <c r="I57" s="46">
        <v>9.129</v>
      </c>
      <c r="J57" s="46">
        <v>0</v>
      </c>
      <c r="K57" s="46">
        <v>4.655</v>
      </c>
      <c r="L57" s="46">
        <v>0</v>
      </c>
      <c r="M57" s="46">
        <v>79.362</v>
      </c>
    </row>
    <row r="58" spans="1:13" ht="27">
      <c r="A58" s="44" t="s">
        <v>408</v>
      </c>
      <c r="B58" s="40">
        <v>5</v>
      </c>
      <c r="C58" s="41" t="s">
        <v>409</v>
      </c>
      <c r="D58" s="46">
        <v>0</v>
      </c>
      <c r="E58" s="46">
        <v>0</v>
      </c>
      <c r="F58" s="46">
        <v>0</v>
      </c>
      <c r="G58" s="46">
        <v>0</v>
      </c>
      <c r="H58" s="46">
        <v>0</v>
      </c>
      <c r="I58" s="46">
        <v>0</v>
      </c>
      <c r="J58" s="46">
        <v>0</v>
      </c>
      <c r="K58" s="46">
        <v>0</v>
      </c>
      <c r="L58" s="46">
        <v>0</v>
      </c>
      <c r="M58" s="46">
        <v>0</v>
      </c>
    </row>
    <row r="59" spans="1:13" ht="18">
      <c r="A59" s="44" t="s">
        <v>410</v>
      </c>
      <c r="B59" s="40">
        <v>6</v>
      </c>
      <c r="C59" s="41" t="s">
        <v>411</v>
      </c>
      <c r="D59" s="46">
        <v>0</v>
      </c>
      <c r="E59" s="46">
        <v>0</v>
      </c>
      <c r="F59" s="46">
        <v>0</v>
      </c>
      <c r="G59" s="46">
        <v>0</v>
      </c>
      <c r="H59" s="46">
        <v>0</v>
      </c>
      <c r="I59" s="46">
        <v>0</v>
      </c>
      <c r="J59" s="46">
        <v>0</v>
      </c>
      <c r="K59" s="46">
        <v>0</v>
      </c>
      <c r="L59" s="46">
        <v>0</v>
      </c>
      <c r="M59" s="46">
        <v>0</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25" t="s">
        <v>417</v>
      </c>
      <c r="C62" s="125"/>
      <c r="D62" s="45">
        <f>SUM(D54:D61)</f>
        <v>40.65299999999999</v>
      </c>
      <c r="E62" s="45">
        <f>SUM(E54:E61)</f>
        <v>0</v>
      </c>
      <c r="F62" s="46">
        <v>100</v>
      </c>
      <c r="G62" s="45">
        <f aca="true" t="shared" si="8" ref="G62:L62">SUM(G54:G61)</f>
        <v>37.312</v>
      </c>
      <c r="H62" s="45">
        <f t="shared" si="8"/>
        <v>0</v>
      </c>
      <c r="I62" s="45">
        <f t="shared" si="8"/>
        <v>17.988</v>
      </c>
      <c r="J62" s="45">
        <f t="shared" si="8"/>
        <v>0</v>
      </c>
      <c r="K62" s="45">
        <f t="shared" si="8"/>
        <v>41.198</v>
      </c>
      <c r="L62" s="45">
        <f t="shared" si="8"/>
        <v>55.737</v>
      </c>
      <c r="M62" s="46">
        <v>79.293</v>
      </c>
    </row>
    <row r="63" spans="1:13" ht="15" customHeight="1">
      <c r="A63" s="44"/>
      <c r="B63" s="123" t="s">
        <v>418</v>
      </c>
      <c r="C63" s="123"/>
      <c r="D63" s="123"/>
      <c r="E63" s="123"/>
      <c r="F63" s="123"/>
      <c r="G63" s="123"/>
      <c r="H63" s="123"/>
      <c r="I63" s="123"/>
      <c r="J63" s="123"/>
      <c r="K63" s="123"/>
      <c r="L63" s="123"/>
      <c r="M63" s="123"/>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0</v>
      </c>
      <c r="G65" s="46">
        <v>0</v>
      </c>
      <c r="H65" s="46">
        <v>0</v>
      </c>
      <c r="I65" s="46">
        <v>0</v>
      </c>
      <c r="J65" s="46">
        <v>0</v>
      </c>
      <c r="K65" s="46">
        <v>0</v>
      </c>
      <c r="L65" s="46">
        <v>0</v>
      </c>
      <c r="M65" s="46">
        <v>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14.45</v>
      </c>
      <c r="E68" s="46">
        <v>0</v>
      </c>
      <c r="F68" s="46">
        <v>100</v>
      </c>
      <c r="G68" s="46">
        <v>10.463</v>
      </c>
      <c r="H68" s="46">
        <v>0</v>
      </c>
      <c r="I68" s="46">
        <v>14.534</v>
      </c>
      <c r="J68" s="46">
        <v>0</v>
      </c>
      <c r="K68" s="46">
        <v>11.006</v>
      </c>
      <c r="L68" s="46">
        <v>2.128</v>
      </c>
      <c r="M68" s="46">
        <v>71.234</v>
      </c>
    </row>
    <row r="69" spans="1:13" ht="29.25" customHeight="1">
      <c r="A69" s="44" t="s">
        <v>429</v>
      </c>
      <c r="B69" s="120" t="s">
        <v>430</v>
      </c>
      <c r="C69" s="120"/>
      <c r="D69" s="45">
        <f>SUM(D64:D68)</f>
        <v>14.45</v>
      </c>
      <c r="E69" s="45">
        <f>SUM(E64:E68)</f>
        <v>0</v>
      </c>
      <c r="F69" s="46">
        <v>100</v>
      </c>
      <c r="G69" s="45">
        <f aca="true" t="shared" si="9" ref="G69:L69">SUM(G64:G68)</f>
        <v>10.463</v>
      </c>
      <c r="H69" s="45">
        <f t="shared" si="9"/>
        <v>0</v>
      </c>
      <c r="I69" s="45">
        <f t="shared" si="9"/>
        <v>14.534</v>
      </c>
      <c r="J69" s="45">
        <f t="shared" si="9"/>
        <v>0</v>
      </c>
      <c r="K69" s="45">
        <f t="shared" si="9"/>
        <v>11.006</v>
      </c>
      <c r="L69" s="45">
        <f t="shared" si="9"/>
        <v>2.128</v>
      </c>
      <c r="M69" s="46">
        <v>71.234</v>
      </c>
    </row>
    <row r="70" spans="1:13" ht="17.25" customHeight="1">
      <c r="A70" s="44"/>
      <c r="B70" s="123" t="s">
        <v>431</v>
      </c>
      <c r="C70" s="123"/>
      <c r="D70" s="123"/>
      <c r="E70" s="123"/>
      <c r="F70" s="123"/>
      <c r="G70" s="123"/>
      <c r="H70" s="123"/>
      <c r="I70" s="123"/>
      <c r="J70" s="123"/>
      <c r="K70" s="123"/>
      <c r="L70" s="123"/>
      <c r="M70" s="123"/>
    </row>
    <row r="71" spans="1:13" ht="12.75">
      <c r="A71" s="44" t="s">
        <v>432</v>
      </c>
      <c r="B71" s="40">
        <v>1</v>
      </c>
      <c r="C71" s="41" t="s">
        <v>433</v>
      </c>
      <c r="D71" s="46">
        <v>0.045</v>
      </c>
      <c r="E71" s="46">
        <v>0</v>
      </c>
      <c r="F71" s="46">
        <v>100</v>
      </c>
      <c r="G71" s="46">
        <v>0.135</v>
      </c>
      <c r="H71" s="46">
        <v>0</v>
      </c>
      <c r="I71" s="46">
        <v>0.178</v>
      </c>
      <c r="J71" s="46">
        <v>0</v>
      </c>
      <c r="K71" s="46">
        <v>0.086</v>
      </c>
      <c r="L71" s="46">
        <v>0</v>
      </c>
      <c r="M71" s="46">
        <v>69.268</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24" t="s">
        <v>437</v>
      </c>
      <c r="C73" s="124"/>
      <c r="D73" s="45">
        <f>SUM(D71:D72)</f>
        <v>0.045</v>
      </c>
      <c r="E73" s="45">
        <f>SUM(E71:E72)</f>
        <v>0</v>
      </c>
      <c r="F73" s="46">
        <v>100</v>
      </c>
      <c r="G73" s="45">
        <f aca="true" t="shared" si="10" ref="G73:L73">SUM(G71:G72)</f>
        <v>0.135</v>
      </c>
      <c r="H73" s="45">
        <f t="shared" si="10"/>
        <v>0</v>
      </c>
      <c r="I73" s="45">
        <f t="shared" si="10"/>
        <v>0.178</v>
      </c>
      <c r="J73" s="45">
        <f t="shared" si="10"/>
        <v>0</v>
      </c>
      <c r="K73" s="45">
        <f t="shared" si="10"/>
        <v>0.086</v>
      </c>
      <c r="L73" s="45">
        <f t="shared" si="10"/>
        <v>0</v>
      </c>
      <c r="M73" s="46">
        <v>69.268</v>
      </c>
    </row>
    <row r="74" spans="1:13" ht="15" customHeight="1">
      <c r="A74" s="44"/>
      <c r="B74" s="123" t="s">
        <v>438</v>
      </c>
      <c r="C74" s="123"/>
      <c r="D74" s="123"/>
      <c r="E74" s="123"/>
      <c r="F74" s="123"/>
      <c r="G74" s="123"/>
      <c r="H74" s="123"/>
      <c r="I74" s="123"/>
      <c r="J74" s="123"/>
      <c r="K74" s="123"/>
      <c r="L74" s="123"/>
      <c r="M74" s="123"/>
    </row>
    <row r="75" spans="1:13" ht="18">
      <c r="A75" s="44" t="s">
        <v>439</v>
      </c>
      <c r="B75" s="40">
        <v>1</v>
      </c>
      <c r="C75" s="41" t="s">
        <v>440</v>
      </c>
      <c r="D75" s="46">
        <v>0.1</v>
      </c>
      <c r="E75" s="46">
        <v>0</v>
      </c>
      <c r="F75" s="46">
        <v>100</v>
      </c>
      <c r="G75" s="46">
        <v>0</v>
      </c>
      <c r="H75" s="46">
        <v>0</v>
      </c>
      <c r="I75" s="46">
        <v>0</v>
      </c>
      <c r="J75" s="46">
        <v>0</v>
      </c>
      <c r="K75" s="46">
        <v>0.058</v>
      </c>
      <c r="L75" s="46">
        <v>0</v>
      </c>
      <c r="M75" s="46">
        <v>0</v>
      </c>
    </row>
    <row r="76" spans="1:13" ht="12.75">
      <c r="A76" s="44" t="s">
        <v>441</v>
      </c>
      <c r="B76" s="40">
        <v>2</v>
      </c>
      <c r="C76" s="41" t="s">
        <v>442</v>
      </c>
      <c r="D76" s="46">
        <v>0</v>
      </c>
      <c r="E76" s="46">
        <v>0</v>
      </c>
      <c r="F76" s="46">
        <v>0</v>
      </c>
      <c r="G76" s="46">
        <v>0</v>
      </c>
      <c r="H76" s="46">
        <v>0</v>
      </c>
      <c r="I76" s="46">
        <v>0</v>
      </c>
      <c r="J76" s="46">
        <v>0</v>
      </c>
      <c r="K76" s="46">
        <v>0</v>
      </c>
      <c r="L76" s="46">
        <v>0</v>
      </c>
      <c r="M76" s="46">
        <v>0</v>
      </c>
    </row>
    <row r="77" spans="1:13" ht="12.75">
      <c r="A77" s="44" t="s">
        <v>443</v>
      </c>
      <c r="B77" s="40">
        <v>3</v>
      </c>
      <c r="C77" s="41" t="s">
        <v>444</v>
      </c>
      <c r="D77" s="46">
        <v>0</v>
      </c>
      <c r="E77" s="46">
        <v>0</v>
      </c>
      <c r="F77" s="46">
        <v>100</v>
      </c>
      <c r="G77" s="46">
        <v>0</v>
      </c>
      <c r="H77" s="46">
        <v>0</v>
      </c>
      <c r="I77" s="46">
        <v>0</v>
      </c>
      <c r="J77" s="46">
        <v>0</v>
      </c>
      <c r="K77" s="46">
        <v>0.074</v>
      </c>
      <c r="L77" s="46">
        <v>0</v>
      </c>
      <c r="M77" s="46">
        <v>48.5</v>
      </c>
    </row>
    <row r="78" spans="1:13" ht="18">
      <c r="A78" s="44" t="s">
        <v>445</v>
      </c>
      <c r="B78" s="40">
        <v>4</v>
      </c>
      <c r="C78" s="41" t="s">
        <v>446</v>
      </c>
      <c r="D78" s="46">
        <v>0.107</v>
      </c>
      <c r="E78" s="46">
        <v>0</v>
      </c>
      <c r="F78" s="46">
        <v>100</v>
      </c>
      <c r="G78" s="46">
        <v>0.317</v>
      </c>
      <c r="H78" s="46">
        <v>0</v>
      </c>
      <c r="I78" s="46">
        <v>0.417</v>
      </c>
      <c r="J78" s="46">
        <v>0</v>
      </c>
      <c r="K78" s="46">
        <v>0.26</v>
      </c>
      <c r="L78" s="46">
        <v>0</v>
      </c>
      <c r="M78" s="46">
        <v>52.135</v>
      </c>
    </row>
    <row r="79" spans="1:13" ht="12.75">
      <c r="A79" s="44" t="s">
        <v>447</v>
      </c>
      <c r="B79" s="40">
        <v>5</v>
      </c>
      <c r="C79" s="41" t="s">
        <v>448</v>
      </c>
      <c r="D79" s="46">
        <v>0.039</v>
      </c>
      <c r="E79" s="46">
        <v>0</v>
      </c>
      <c r="F79" s="46">
        <v>100</v>
      </c>
      <c r="G79" s="46">
        <v>0.116</v>
      </c>
      <c r="H79" s="46">
        <v>0</v>
      </c>
      <c r="I79" s="46">
        <v>0.153</v>
      </c>
      <c r="J79" s="46">
        <v>0</v>
      </c>
      <c r="K79" s="46">
        <v>0.113</v>
      </c>
      <c r="L79" s="46">
        <v>0</v>
      </c>
      <c r="M79" s="46">
        <v>100</v>
      </c>
    </row>
    <row r="80" spans="1:13" ht="12.75">
      <c r="A80" s="44" t="s">
        <v>449</v>
      </c>
      <c r="B80" s="40">
        <v>6</v>
      </c>
      <c r="C80" s="41" t="s">
        <v>450</v>
      </c>
      <c r="D80" s="46">
        <v>0</v>
      </c>
      <c r="E80" s="46">
        <v>0</v>
      </c>
      <c r="F80" s="46">
        <v>0</v>
      </c>
      <c r="G80" s="46">
        <v>0</v>
      </c>
      <c r="H80" s="46">
        <v>0</v>
      </c>
      <c r="I80" s="46">
        <v>0</v>
      </c>
      <c r="J80" s="46">
        <v>0</v>
      </c>
      <c r="K80" s="46">
        <v>0</v>
      </c>
      <c r="L80" s="46">
        <v>0</v>
      </c>
      <c r="M80" s="46">
        <v>0</v>
      </c>
    </row>
    <row r="81" spans="1:13" ht="27">
      <c r="A81" s="44" t="s">
        <v>451</v>
      </c>
      <c r="B81" s="40">
        <v>7</v>
      </c>
      <c r="C81" s="41" t="s">
        <v>452</v>
      </c>
      <c r="D81" s="46">
        <v>0.206</v>
      </c>
      <c r="E81" s="46">
        <v>0</v>
      </c>
      <c r="F81" s="46">
        <v>100</v>
      </c>
      <c r="G81" s="46">
        <v>0.612</v>
      </c>
      <c r="H81" s="46">
        <v>0</v>
      </c>
      <c r="I81" s="46">
        <v>0.807</v>
      </c>
      <c r="J81" s="46">
        <v>0</v>
      </c>
      <c r="K81" s="46">
        <v>0.372</v>
      </c>
      <c r="L81" s="46">
        <v>0</v>
      </c>
      <c r="M81" s="46">
        <v>92.605</v>
      </c>
    </row>
    <row r="82" spans="1:13" ht="12.75">
      <c r="A82" s="44" t="s">
        <v>453</v>
      </c>
      <c r="B82" s="40">
        <v>8</v>
      </c>
      <c r="C82" s="41" t="s">
        <v>454</v>
      </c>
      <c r="D82" s="46">
        <v>0.019</v>
      </c>
      <c r="E82" s="46">
        <v>0</v>
      </c>
      <c r="F82" s="46">
        <v>100</v>
      </c>
      <c r="G82" s="46">
        <v>0</v>
      </c>
      <c r="H82" s="46">
        <v>0</v>
      </c>
      <c r="I82" s="46">
        <v>0</v>
      </c>
      <c r="J82" s="46">
        <v>0</v>
      </c>
      <c r="K82" s="46">
        <v>0</v>
      </c>
      <c r="L82" s="46">
        <v>0</v>
      </c>
      <c r="M82" s="46">
        <v>0</v>
      </c>
    </row>
    <row r="83" spans="1:13" ht="12.75">
      <c r="A83" s="44" t="s">
        <v>455</v>
      </c>
      <c r="B83" s="40">
        <v>9</v>
      </c>
      <c r="C83" s="41" t="s">
        <v>456</v>
      </c>
      <c r="D83" s="46">
        <v>0.227</v>
      </c>
      <c r="E83" s="46">
        <v>0</v>
      </c>
      <c r="F83" s="46">
        <v>100</v>
      </c>
      <c r="G83" s="46">
        <v>0.676</v>
      </c>
      <c r="H83" s="46">
        <v>0</v>
      </c>
      <c r="I83" s="46">
        <v>0.891</v>
      </c>
      <c r="J83" s="46">
        <v>0</v>
      </c>
      <c r="K83" s="46">
        <v>0.849</v>
      </c>
      <c r="L83" s="46">
        <v>0</v>
      </c>
      <c r="M83" s="46">
        <v>46.333</v>
      </c>
    </row>
    <row r="84" spans="1:13" ht="27.75" customHeight="1">
      <c r="A84" s="44" t="s">
        <v>457</v>
      </c>
      <c r="B84" s="124" t="s">
        <v>458</v>
      </c>
      <c r="C84" s="124"/>
      <c r="D84" s="45">
        <f>SUM(D75:D83)</f>
        <v>0.6980000000000001</v>
      </c>
      <c r="E84" s="45">
        <f>SUM(E75:E83)</f>
        <v>0</v>
      </c>
      <c r="F84" s="46">
        <v>100</v>
      </c>
      <c r="G84" s="45">
        <f aca="true" t="shared" si="11" ref="G84:L84">SUM(G75:G83)</f>
        <v>1.721</v>
      </c>
      <c r="H84" s="45">
        <f t="shared" si="11"/>
        <v>0</v>
      </c>
      <c r="I84" s="45">
        <f t="shared" si="11"/>
        <v>2.268</v>
      </c>
      <c r="J84" s="45">
        <f t="shared" si="11"/>
        <v>0</v>
      </c>
      <c r="K84" s="45">
        <f t="shared" si="11"/>
        <v>1.726</v>
      </c>
      <c r="L84" s="45">
        <f t="shared" si="11"/>
        <v>0</v>
      </c>
      <c r="M84" s="46">
        <v>53.278</v>
      </c>
    </row>
    <row r="85" spans="1:13" ht="15" customHeight="1">
      <c r="A85" s="44"/>
      <c r="B85" s="123" t="s">
        <v>459</v>
      </c>
      <c r="C85" s="123"/>
      <c r="D85" s="123"/>
      <c r="E85" s="123"/>
      <c r="F85" s="123"/>
      <c r="G85" s="123"/>
      <c r="H85" s="123"/>
      <c r="I85" s="123"/>
      <c r="J85" s="123"/>
      <c r="K85" s="123"/>
      <c r="L85" s="123"/>
      <c r="M85" s="123"/>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25" t="s">
        <v>475</v>
      </c>
      <c r="C93" s="125"/>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3" t="s">
        <v>476</v>
      </c>
      <c r="C94" s="123"/>
      <c r="D94" s="123"/>
      <c r="E94" s="123"/>
      <c r="F94" s="123"/>
      <c r="G94" s="123"/>
      <c r="H94" s="123"/>
      <c r="I94" s="123"/>
      <c r="J94" s="123"/>
      <c r="K94" s="123"/>
      <c r="L94" s="123"/>
      <c r="M94" s="123"/>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8">
      <c r="A96" s="44" t="s">
        <v>479</v>
      </c>
      <c r="B96" s="40">
        <v>2</v>
      </c>
      <c r="C96" s="41" t="s">
        <v>480</v>
      </c>
      <c r="D96" s="46">
        <v>0.019</v>
      </c>
      <c r="E96" s="46">
        <v>0</v>
      </c>
      <c r="F96" s="46">
        <v>100</v>
      </c>
      <c r="G96" s="46">
        <v>0.058</v>
      </c>
      <c r="H96" s="46">
        <v>0</v>
      </c>
      <c r="I96" s="46">
        <v>0.076</v>
      </c>
      <c r="J96" s="46">
        <v>0</v>
      </c>
      <c r="K96" s="46">
        <v>0.864</v>
      </c>
      <c r="L96" s="46">
        <v>0</v>
      </c>
      <c r="M96" s="46">
        <v>44.807</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v>
      </c>
      <c r="E98" s="46">
        <v>0</v>
      </c>
      <c r="F98" s="46">
        <v>0</v>
      </c>
      <c r="G98" s="46">
        <v>0</v>
      </c>
      <c r="H98" s="46">
        <v>0</v>
      </c>
      <c r="I98" s="46">
        <v>0</v>
      </c>
      <c r="J98" s="46">
        <v>0</v>
      </c>
      <c r="K98" s="46">
        <v>0</v>
      </c>
      <c r="L98" s="46">
        <v>0</v>
      </c>
      <c r="M98" s="46">
        <v>0</v>
      </c>
    </row>
    <row r="99" spans="1:13" ht="19.5" customHeight="1">
      <c r="A99" s="44" t="s">
        <v>485</v>
      </c>
      <c r="B99" s="126" t="s">
        <v>486</v>
      </c>
      <c r="C99" s="126"/>
      <c r="D99" s="45">
        <f>SUM(D95:D98)</f>
        <v>0.019</v>
      </c>
      <c r="E99" s="45">
        <f>SUM(E95:E98)</f>
        <v>0</v>
      </c>
      <c r="F99" s="46">
        <v>100</v>
      </c>
      <c r="G99" s="45">
        <f aca="true" t="shared" si="13" ref="G99:L99">SUM(G95:G98)</f>
        <v>0.058</v>
      </c>
      <c r="H99" s="45">
        <f t="shared" si="13"/>
        <v>0</v>
      </c>
      <c r="I99" s="45">
        <f t="shared" si="13"/>
        <v>0.076</v>
      </c>
      <c r="J99" s="45">
        <f t="shared" si="13"/>
        <v>0</v>
      </c>
      <c r="K99" s="45">
        <f t="shared" si="13"/>
        <v>0.864</v>
      </c>
      <c r="L99" s="45">
        <f t="shared" si="13"/>
        <v>0</v>
      </c>
      <c r="M99" s="46">
        <v>44.807</v>
      </c>
    </row>
    <row r="100" spans="1:13" ht="15" customHeight="1">
      <c r="A100" s="44"/>
      <c r="B100" s="123" t="s">
        <v>487</v>
      </c>
      <c r="C100" s="123"/>
      <c r="D100" s="123"/>
      <c r="E100" s="123"/>
      <c r="F100" s="123"/>
      <c r="G100" s="123"/>
      <c r="H100" s="123"/>
      <c r="I100" s="123"/>
      <c r="J100" s="123"/>
      <c r="K100" s="123"/>
      <c r="L100" s="123"/>
      <c r="M100" s="123"/>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0.26</v>
      </c>
      <c r="E103" s="46">
        <v>0</v>
      </c>
      <c r="F103" s="46">
        <v>100</v>
      </c>
      <c r="G103" s="46">
        <v>0.773</v>
      </c>
      <c r="H103" s="46">
        <v>0</v>
      </c>
      <c r="I103" s="46">
        <v>1.018</v>
      </c>
      <c r="J103" s="46">
        <v>0</v>
      </c>
      <c r="K103" s="46">
        <v>0.154</v>
      </c>
      <c r="L103" s="46">
        <v>0</v>
      </c>
      <c r="M103" s="46">
        <v>100</v>
      </c>
    </row>
    <row r="104" spans="1:13" ht="32.25" customHeight="1">
      <c r="A104" s="44" t="s">
        <v>494</v>
      </c>
      <c r="B104" s="120" t="s">
        <v>495</v>
      </c>
      <c r="C104" s="120"/>
      <c r="D104" s="45">
        <f>SUM(D101:D103)</f>
        <v>0.26</v>
      </c>
      <c r="E104" s="45">
        <f>SUM(E101:E103)</f>
        <v>0</v>
      </c>
      <c r="F104" s="46">
        <v>100</v>
      </c>
      <c r="G104" s="45">
        <f aca="true" t="shared" si="14" ref="G104:L104">SUM(G101:G103)</f>
        <v>0.773</v>
      </c>
      <c r="H104" s="45">
        <f t="shared" si="14"/>
        <v>0</v>
      </c>
      <c r="I104" s="45">
        <f t="shared" si="14"/>
        <v>1.018</v>
      </c>
      <c r="J104" s="45">
        <f t="shared" si="14"/>
        <v>0</v>
      </c>
      <c r="K104" s="45">
        <f t="shared" si="14"/>
        <v>0.154</v>
      </c>
      <c r="L104" s="45">
        <f t="shared" si="14"/>
        <v>0</v>
      </c>
      <c r="M104" s="46">
        <v>100</v>
      </c>
    </row>
    <row r="105" spans="1:13" ht="12.75" customHeight="1">
      <c r="A105" s="44"/>
      <c r="B105" s="123" t="s">
        <v>496</v>
      </c>
      <c r="C105" s="123"/>
      <c r="D105" s="123"/>
      <c r="E105" s="123"/>
      <c r="F105" s="123"/>
      <c r="G105" s="123"/>
      <c r="H105" s="123"/>
      <c r="I105" s="123"/>
      <c r="J105" s="123"/>
      <c r="K105" s="123"/>
      <c r="L105" s="123"/>
      <c r="M105" s="123"/>
    </row>
    <row r="106" spans="1:13" ht="18">
      <c r="A106" s="44" t="s">
        <v>497</v>
      </c>
      <c r="B106" s="40">
        <v>1</v>
      </c>
      <c r="C106" s="41" t="s">
        <v>498</v>
      </c>
      <c r="D106" s="46">
        <v>8.589</v>
      </c>
      <c r="E106" s="46">
        <v>0</v>
      </c>
      <c r="F106" s="46">
        <v>100</v>
      </c>
      <c r="G106" s="46">
        <v>0.707</v>
      </c>
      <c r="H106" s="46">
        <v>0</v>
      </c>
      <c r="I106" s="46">
        <v>0.922</v>
      </c>
      <c r="J106" s="46">
        <v>0</v>
      </c>
      <c r="K106" s="46">
        <v>11.746</v>
      </c>
      <c r="L106" s="46">
        <v>19.896</v>
      </c>
      <c r="M106" s="46">
        <v>61.993</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24" t="s">
        <v>502</v>
      </c>
      <c r="C108" s="124"/>
      <c r="D108" s="45">
        <f>SUM(D106:D107)</f>
        <v>8.589</v>
      </c>
      <c r="E108" s="45">
        <f>SUM(E106:E107)</f>
        <v>0</v>
      </c>
      <c r="F108" s="46">
        <v>100</v>
      </c>
      <c r="G108" s="45">
        <f aca="true" t="shared" si="15" ref="G108:L108">SUM(G106:G107)</f>
        <v>0.707</v>
      </c>
      <c r="H108" s="45">
        <f t="shared" si="15"/>
        <v>0</v>
      </c>
      <c r="I108" s="45">
        <f t="shared" si="15"/>
        <v>0.922</v>
      </c>
      <c r="J108" s="45">
        <f t="shared" si="15"/>
        <v>0</v>
      </c>
      <c r="K108" s="45">
        <f t="shared" si="15"/>
        <v>11.746</v>
      </c>
      <c r="L108" s="45">
        <f t="shared" si="15"/>
        <v>19.896</v>
      </c>
      <c r="M108" s="46">
        <v>61.993</v>
      </c>
    </row>
    <row r="109" spans="1:13" ht="14.25" customHeight="1">
      <c r="A109" s="44"/>
      <c r="B109" s="123" t="s">
        <v>503</v>
      </c>
      <c r="C109" s="123"/>
      <c r="D109" s="123"/>
      <c r="E109" s="123"/>
      <c r="F109" s="123"/>
      <c r="G109" s="123"/>
      <c r="H109" s="123"/>
      <c r="I109" s="123"/>
      <c r="J109" s="123"/>
      <c r="K109" s="123"/>
      <c r="L109" s="123"/>
      <c r="M109" s="123"/>
    </row>
    <row r="110" spans="1:13" ht="12.75">
      <c r="A110" s="44" t="s">
        <v>504</v>
      </c>
      <c r="B110" s="40">
        <v>1</v>
      </c>
      <c r="C110" s="41" t="s">
        <v>505</v>
      </c>
      <c r="D110" s="46">
        <v>1.069</v>
      </c>
      <c r="E110" s="46">
        <v>0</v>
      </c>
      <c r="F110" s="46">
        <v>100</v>
      </c>
      <c r="G110" s="46">
        <v>2.929</v>
      </c>
      <c r="H110" s="46">
        <v>0</v>
      </c>
      <c r="I110" s="46">
        <v>3.86</v>
      </c>
      <c r="J110" s="46">
        <v>0</v>
      </c>
      <c r="K110" s="46">
        <v>1.733</v>
      </c>
      <c r="L110" s="46">
        <v>0</v>
      </c>
      <c r="M110" s="46">
        <v>84.413</v>
      </c>
    </row>
    <row r="111" spans="1:13" ht="31.5" customHeight="1">
      <c r="A111" s="44" t="s">
        <v>506</v>
      </c>
      <c r="B111" s="125" t="s">
        <v>507</v>
      </c>
      <c r="C111" s="125"/>
      <c r="D111" s="45">
        <f>D110</f>
        <v>1.069</v>
      </c>
      <c r="E111" s="45">
        <f>E110</f>
        <v>0</v>
      </c>
      <c r="F111" s="46">
        <v>100</v>
      </c>
      <c r="G111" s="45">
        <f aca="true" t="shared" si="16" ref="G111:L111">G110</f>
        <v>2.929</v>
      </c>
      <c r="H111" s="45">
        <f t="shared" si="16"/>
        <v>0</v>
      </c>
      <c r="I111" s="45">
        <f t="shared" si="16"/>
        <v>3.86</v>
      </c>
      <c r="J111" s="45">
        <f t="shared" si="16"/>
        <v>0</v>
      </c>
      <c r="K111" s="45">
        <f t="shared" si="16"/>
        <v>1.733</v>
      </c>
      <c r="L111" s="45">
        <f t="shared" si="16"/>
        <v>0</v>
      </c>
      <c r="M111" s="46">
        <v>84.413</v>
      </c>
    </row>
    <row r="112" spans="1:13" ht="12.75" customHeight="1">
      <c r="A112" s="44"/>
      <c r="B112" s="123" t="s">
        <v>508</v>
      </c>
      <c r="C112" s="123"/>
      <c r="D112" s="123"/>
      <c r="E112" s="123"/>
      <c r="F112" s="123"/>
      <c r="G112" s="123"/>
      <c r="H112" s="123"/>
      <c r="I112" s="123"/>
      <c r="J112" s="123"/>
      <c r="K112" s="123"/>
      <c r="L112" s="123"/>
      <c r="M112" s="123"/>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0" t="s">
        <v>512</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513</v>
      </c>
      <c r="C115" s="123"/>
      <c r="D115" s="123"/>
      <c r="E115" s="123"/>
      <c r="F115" s="123"/>
      <c r="G115" s="123"/>
      <c r="H115" s="123"/>
      <c r="I115" s="123"/>
      <c r="J115" s="123"/>
      <c r="K115" s="123"/>
      <c r="L115" s="123"/>
      <c r="M115" s="123"/>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6" t="s">
        <v>517</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518</v>
      </c>
      <c r="C118" s="123"/>
      <c r="D118" s="123"/>
      <c r="E118" s="123"/>
      <c r="F118" s="123"/>
      <c r="G118" s="123"/>
      <c r="H118" s="123"/>
      <c r="I118" s="123"/>
      <c r="J118" s="123"/>
      <c r="K118" s="123"/>
      <c r="L118" s="123"/>
      <c r="M118" s="123"/>
    </row>
    <row r="119" spans="1:13" ht="12.75">
      <c r="A119" s="44" t="s">
        <v>519</v>
      </c>
      <c r="B119" s="47">
        <v>1</v>
      </c>
      <c r="C119" s="41" t="s">
        <v>520</v>
      </c>
      <c r="D119" s="46">
        <v>0.12</v>
      </c>
      <c r="E119" s="46">
        <v>0</v>
      </c>
      <c r="F119" s="46">
        <v>376.144</v>
      </c>
      <c r="G119" s="46">
        <v>0.388</v>
      </c>
      <c r="H119" s="46">
        <v>0</v>
      </c>
      <c r="I119" s="46">
        <v>0.493</v>
      </c>
      <c r="J119" s="46">
        <v>0</v>
      </c>
      <c r="K119" s="46">
        <v>0</v>
      </c>
      <c r="L119" s="46">
        <v>0</v>
      </c>
      <c r="M119" s="46">
        <v>0</v>
      </c>
    </row>
    <row r="120" spans="1:13" ht="12.75">
      <c r="A120" s="44" t="s">
        <v>521</v>
      </c>
      <c r="B120" s="47">
        <v>2</v>
      </c>
      <c r="C120" s="41" t="s">
        <v>522</v>
      </c>
      <c r="D120" s="46">
        <v>0.112</v>
      </c>
      <c r="E120" s="46">
        <v>0</v>
      </c>
      <c r="F120" s="46">
        <v>0</v>
      </c>
      <c r="G120" s="46">
        <v>0.282</v>
      </c>
      <c r="H120" s="46">
        <v>0</v>
      </c>
      <c r="I120" s="46">
        <v>0.368</v>
      </c>
      <c r="J120" s="46">
        <v>0</v>
      </c>
      <c r="K120" s="46">
        <v>0</v>
      </c>
      <c r="L120" s="46">
        <v>0</v>
      </c>
      <c r="M120" s="46">
        <v>0</v>
      </c>
    </row>
    <row r="121" spans="1:13" ht="12.75">
      <c r="A121" s="44" t="s">
        <v>523</v>
      </c>
      <c r="B121" s="47">
        <v>3</v>
      </c>
      <c r="C121" s="41" t="s">
        <v>524</v>
      </c>
      <c r="D121" s="46">
        <v>0.22</v>
      </c>
      <c r="E121" s="46">
        <v>0</v>
      </c>
      <c r="F121" s="46">
        <v>0</v>
      </c>
      <c r="G121" s="46">
        <v>0.679</v>
      </c>
      <c r="H121" s="46">
        <v>0</v>
      </c>
      <c r="I121" s="46">
        <v>0.916</v>
      </c>
      <c r="J121" s="46">
        <v>0</v>
      </c>
      <c r="K121" s="46">
        <v>0</v>
      </c>
      <c r="L121" s="46">
        <v>0</v>
      </c>
      <c r="M121" s="46">
        <v>0</v>
      </c>
    </row>
    <row r="122" spans="1:13" ht="27.75" customHeight="1">
      <c r="A122" s="44" t="s">
        <v>525</v>
      </c>
      <c r="B122" s="122" t="s">
        <v>526</v>
      </c>
      <c r="C122" s="122"/>
      <c r="D122" s="45">
        <f>SUM(D119:D121)</f>
        <v>0.45199999999999996</v>
      </c>
      <c r="E122" s="45">
        <f>SUM(E119:E121)</f>
        <v>0</v>
      </c>
      <c r="F122" s="46">
        <v>100</v>
      </c>
      <c r="G122" s="45">
        <f aca="true" t="shared" si="19" ref="G122:L122">SUM(G119:G121)</f>
        <v>1.349</v>
      </c>
      <c r="H122" s="45">
        <f t="shared" si="19"/>
        <v>0</v>
      </c>
      <c r="I122" s="45">
        <f t="shared" si="19"/>
        <v>1.7770000000000001</v>
      </c>
      <c r="J122" s="45">
        <f t="shared" si="19"/>
        <v>0</v>
      </c>
      <c r="K122" s="45">
        <f t="shared" si="19"/>
        <v>0</v>
      </c>
      <c r="L122" s="45">
        <f t="shared" si="19"/>
        <v>0</v>
      </c>
      <c r="M122" s="46">
        <v>0</v>
      </c>
    </row>
    <row r="123" spans="1:13" ht="12.75" customHeight="1">
      <c r="A123" s="44"/>
      <c r="B123" s="123" t="s">
        <v>527</v>
      </c>
      <c r="C123" s="123"/>
      <c r="D123" s="123"/>
      <c r="E123" s="123"/>
      <c r="F123" s="123"/>
      <c r="G123" s="123"/>
      <c r="H123" s="123"/>
      <c r="I123" s="123"/>
      <c r="J123" s="123"/>
      <c r="K123" s="123"/>
      <c r="L123" s="123"/>
      <c r="M123" s="123"/>
    </row>
    <row r="124" spans="1:13" ht="18">
      <c r="A124" s="44" t="s">
        <v>528</v>
      </c>
      <c r="B124" s="40">
        <v>1</v>
      </c>
      <c r="C124" s="41" t="s">
        <v>529</v>
      </c>
      <c r="D124" s="46">
        <v>0</v>
      </c>
      <c r="E124" s="46">
        <v>0</v>
      </c>
      <c r="F124" s="46">
        <v>0</v>
      </c>
      <c r="G124" s="46">
        <v>0</v>
      </c>
      <c r="H124" s="46">
        <v>0</v>
      </c>
      <c r="I124" s="46">
        <v>0</v>
      </c>
      <c r="J124" s="46">
        <v>0</v>
      </c>
      <c r="K124" s="46">
        <v>0</v>
      </c>
      <c r="L124" s="46">
        <v>0</v>
      </c>
      <c r="M124" s="46">
        <v>0</v>
      </c>
    </row>
    <row r="125" spans="1:13" ht="18">
      <c r="A125" s="44" t="s">
        <v>530</v>
      </c>
      <c r="B125" s="40">
        <v>2</v>
      </c>
      <c r="C125" s="41" t="s">
        <v>531</v>
      </c>
      <c r="D125" s="46">
        <v>0.675</v>
      </c>
      <c r="E125" s="46">
        <v>0</v>
      </c>
      <c r="F125" s="46">
        <v>100</v>
      </c>
      <c r="G125" s="46">
        <v>1.923</v>
      </c>
      <c r="H125" s="46">
        <v>0</v>
      </c>
      <c r="I125" s="46">
        <v>2.416</v>
      </c>
      <c r="J125" s="46">
        <v>0</v>
      </c>
      <c r="K125" s="46">
        <v>0.991</v>
      </c>
      <c r="L125" s="46">
        <v>0</v>
      </c>
      <c r="M125" s="46">
        <v>100</v>
      </c>
    </row>
    <row r="126" spans="1:13" ht="18" customHeight="1">
      <c r="A126" s="44" t="s">
        <v>532</v>
      </c>
      <c r="B126" s="120" t="s">
        <v>533</v>
      </c>
      <c r="C126" s="120"/>
      <c r="D126" s="45">
        <f>SUM(D124:D125)</f>
        <v>0.675</v>
      </c>
      <c r="E126" s="45">
        <f>SUM(E124:E125)</f>
        <v>0</v>
      </c>
      <c r="F126" s="46">
        <v>100</v>
      </c>
      <c r="G126" s="45">
        <f aca="true" t="shared" si="20" ref="G126:L126">SUM(G124:G125)</f>
        <v>1.923</v>
      </c>
      <c r="H126" s="45">
        <f t="shared" si="20"/>
        <v>0</v>
      </c>
      <c r="I126" s="45">
        <f t="shared" si="20"/>
        <v>2.416</v>
      </c>
      <c r="J126" s="45">
        <f t="shared" si="20"/>
        <v>0</v>
      </c>
      <c r="K126" s="45">
        <f t="shared" si="20"/>
        <v>0.991</v>
      </c>
      <c r="L126" s="45">
        <f t="shared" si="20"/>
        <v>0</v>
      </c>
      <c r="M126" s="46">
        <v>100</v>
      </c>
    </row>
    <row r="127" spans="1:13" ht="18.75" customHeight="1">
      <c r="A127" s="44"/>
      <c r="B127" s="123" t="s">
        <v>534</v>
      </c>
      <c r="C127" s="123"/>
      <c r="D127" s="123"/>
      <c r="E127" s="123"/>
      <c r="F127" s="123"/>
      <c r="G127" s="123"/>
      <c r="H127" s="123"/>
      <c r="I127" s="123"/>
      <c r="J127" s="123"/>
      <c r="K127" s="123"/>
      <c r="L127" s="123"/>
      <c r="M127" s="123"/>
    </row>
    <row r="128" spans="1:13" ht="18">
      <c r="A128" s="44" t="s">
        <v>535</v>
      </c>
      <c r="B128" s="40">
        <v>1</v>
      </c>
      <c r="C128" s="41" t="s">
        <v>536</v>
      </c>
      <c r="D128" s="46">
        <v>1.689</v>
      </c>
      <c r="E128" s="46">
        <v>0</v>
      </c>
      <c r="F128" s="46">
        <v>100</v>
      </c>
      <c r="G128" s="46">
        <v>5.022</v>
      </c>
      <c r="H128" s="46">
        <v>0</v>
      </c>
      <c r="I128" s="46">
        <v>6.619</v>
      </c>
      <c r="J128" s="46">
        <v>0</v>
      </c>
      <c r="K128" s="46">
        <v>0</v>
      </c>
      <c r="L128" s="46">
        <v>0</v>
      </c>
      <c r="M128" s="46">
        <v>0</v>
      </c>
    </row>
    <row r="129" spans="1:13" ht="17.25" customHeight="1">
      <c r="A129" s="44" t="s">
        <v>537</v>
      </c>
      <c r="B129" s="124" t="s">
        <v>538</v>
      </c>
      <c r="C129" s="124"/>
      <c r="D129" s="45">
        <f>D128</f>
        <v>1.689</v>
      </c>
      <c r="E129" s="45">
        <f>E128</f>
        <v>0</v>
      </c>
      <c r="F129" s="46">
        <v>100</v>
      </c>
      <c r="G129" s="45">
        <f aca="true" t="shared" si="21" ref="G129:L129">G128</f>
        <v>5.022</v>
      </c>
      <c r="H129" s="45">
        <f t="shared" si="21"/>
        <v>0</v>
      </c>
      <c r="I129" s="45">
        <f t="shared" si="21"/>
        <v>6.619</v>
      </c>
      <c r="J129" s="45">
        <f t="shared" si="21"/>
        <v>0</v>
      </c>
      <c r="K129" s="45">
        <f t="shared" si="21"/>
        <v>0</v>
      </c>
      <c r="L129" s="45">
        <f t="shared" si="21"/>
        <v>0</v>
      </c>
      <c r="M129" s="46">
        <v>0</v>
      </c>
    </row>
    <row r="130" spans="1:13" ht="14.25" customHeight="1">
      <c r="A130" s="44"/>
      <c r="B130" s="123" t="s">
        <v>539</v>
      </c>
      <c r="C130" s="123"/>
      <c r="D130" s="123"/>
      <c r="E130" s="123"/>
      <c r="F130" s="123"/>
      <c r="G130" s="123"/>
      <c r="H130" s="123"/>
      <c r="I130" s="123"/>
      <c r="J130" s="123"/>
      <c r="K130" s="123"/>
      <c r="L130" s="123"/>
      <c r="M130" s="123"/>
    </row>
    <row r="131" spans="1:13" ht="18">
      <c r="A131" s="44" t="s">
        <v>540</v>
      </c>
      <c r="B131" s="40">
        <v>1</v>
      </c>
      <c r="C131" s="41" t="s">
        <v>541</v>
      </c>
      <c r="D131" s="46">
        <v>4.168</v>
      </c>
      <c r="E131" s="46">
        <v>0</v>
      </c>
      <c r="F131" s="46">
        <v>100</v>
      </c>
      <c r="G131" s="46">
        <v>12.394</v>
      </c>
      <c r="H131" s="46">
        <v>0</v>
      </c>
      <c r="I131" s="46">
        <v>16.332</v>
      </c>
      <c r="J131" s="46">
        <v>0</v>
      </c>
      <c r="K131" s="46">
        <v>4.141</v>
      </c>
      <c r="L131" s="46">
        <v>0</v>
      </c>
      <c r="M131" s="46">
        <v>84.188</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0" t="s">
        <v>545</v>
      </c>
      <c r="C133" s="120"/>
      <c r="D133" s="45">
        <f>SUM(D131:D132)</f>
        <v>4.168</v>
      </c>
      <c r="E133" s="45">
        <f>SUM(E131:E132)</f>
        <v>0</v>
      </c>
      <c r="F133" s="46">
        <v>100</v>
      </c>
      <c r="G133" s="45">
        <f aca="true" t="shared" si="22" ref="G133:L133">SUM(G131:G132)</f>
        <v>12.394</v>
      </c>
      <c r="H133" s="45">
        <f t="shared" si="22"/>
        <v>0</v>
      </c>
      <c r="I133" s="45">
        <f t="shared" si="22"/>
        <v>16.332</v>
      </c>
      <c r="J133" s="45">
        <f t="shared" si="22"/>
        <v>0</v>
      </c>
      <c r="K133" s="45">
        <f t="shared" si="22"/>
        <v>4.141</v>
      </c>
      <c r="L133" s="45">
        <f t="shared" si="22"/>
        <v>0</v>
      </c>
      <c r="M133" s="46">
        <v>84.188</v>
      </c>
    </row>
    <row r="134" spans="2:14" ht="49.5" customHeight="1">
      <c r="B134" s="121" t="s">
        <v>546</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44" t="s">
        <v>548</v>
      </c>
      <c r="B2" s="144"/>
      <c r="C2" s="144"/>
      <c r="D2" s="144"/>
      <c r="E2" s="144"/>
      <c r="F2" s="144"/>
      <c r="G2" s="144"/>
      <c r="H2" s="144"/>
      <c r="I2" s="144"/>
      <c r="J2" s="144"/>
    </row>
    <row r="3" spans="1:10" ht="42" customHeight="1">
      <c r="A3" s="145" t="s">
        <v>549</v>
      </c>
      <c r="B3" s="145"/>
      <c r="C3" s="145" t="s">
        <v>550</v>
      </c>
      <c r="D3" s="145"/>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6"/>
      <c r="J14" s="146"/>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7">
        <v>12</v>
      </c>
      <c r="B38" s="148" t="s">
        <v>182</v>
      </c>
      <c r="C38" s="149" t="s">
        <v>183</v>
      </c>
      <c r="D38" s="139" t="s">
        <v>184</v>
      </c>
      <c r="E38" s="150" t="s">
        <v>655</v>
      </c>
      <c r="F38" s="138" t="s">
        <v>576</v>
      </c>
      <c r="G38" s="138" t="s">
        <v>559</v>
      </c>
      <c r="H38" s="138" t="s">
        <v>560</v>
      </c>
      <c r="I38" s="139" t="s">
        <v>656</v>
      </c>
      <c r="J38" s="140"/>
    </row>
    <row r="39" spans="1:10" ht="58.5" customHeight="1">
      <c r="A39" s="147"/>
      <c r="B39" s="148"/>
      <c r="C39" s="149"/>
      <c r="D39" s="139"/>
      <c r="E39" s="150"/>
      <c r="F39" s="138"/>
      <c r="G39" s="138"/>
      <c r="H39" s="138"/>
      <c r="I39" s="139"/>
      <c r="J39" s="140"/>
    </row>
    <row r="40" spans="1:10" ht="12.75" customHeight="1">
      <c r="A40" s="141"/>
      <c r="B40" s="141"/>
      <c r="C40" s="142" t="s">
        <v>186</v>
      </c>
      <c r="D40" s="121" t="s">
        <v>187</v>
      </c>
      <c r="E40" s="143" t="s">
        <v>657</v>
      </c>
      <c r="F40" s="137" t="s">
        <v>576</v>
      </c>
      <c r="G40" s="137" t="s">
        <v>559</v>
      </c>
      <c r="H40" s="71" t="s">
        <v>560</v>
      </c>
      <c r="I40" s="48" t="s">
        <v>658</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Angela AC. Chiappini</cp:lastModifiedBy>
  <cp:lastPrinted>2023-03-20T10:48:41Z</cp:lastPrinted>
  <dcterms:modified xsi:type="dcterms:W3CDTF">2023-03-20T10:49:05Z</dcterms:modified>
  <cp:category/>
  <cp:version/>
  <cp:contentType/>
  <cp:contentStatus/>
</cp:coreProperties>
</file>